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6 - Figure supplement 1 - source data\"/>
    </mc:Choice>
  </mc:AlternateContent>
  <xr:revisionPtr revIDLastSave="0" documentId="13_ncr:1_{7412989D-665D-4B72-9316-EDD7DAF29B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ys 6 and 9, 3 replicates" sheetId="7" r:id="rId1"/>
    <sheet name="gDNA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5" i="9" l="1"/>
  <c r="AC2" i="9"/>
  <c r="AD2" i="9" s="1"/>
  <c r="AC3" i="9"/>
  <c r="AD3" i="9" s="1"/>
  <c r="AC4" i="9"/>
  <c r="AD4" i="9" s="1"/>
  <c r="AC5" i="9"/>
  <c r="AD5" i="9" s="1"/>
  <c r="AC6" i="9"/>
  <c r="AD6" i="9" s="1"/>
  <c r="AC8" i="9"/>
  <c r="AD8" i="9" s="1"/>
  <c r="AC9" i="9"/>
  <c r="AD9" i="9" s="1"/>
  <c r="AC10" i="9"/>
  <c r="AD10" i="9" s="1"/>
  <c r="AC11" i="9"/>
  <c r="AD11" i="9" s="1"/>
  <c r="AC12" i="9"/>
  <c r="AD12" i="9" s="1"/>
  <c r="AC14" i="9"/>
  <c r="AD14" i="9" s="1"/>
  <c r="AC15" i="9"/>
  <c r="AD15" i="9" s="1"/>
  <c r="AC16" i="9"/>
  <c r="AD16" i="9" s="1"/>
  <c r="AC17" i="9"/>
  <c r="AD17" i="9" s="1"/>
  <c r="AC18" i="9"/>
  <c r="AD18" i="9" s="1"/>
  <c r="Y15" i="9"/>
  <c r="Y14" i="9"/>
  <c r="Y13" i="9"/>
  <c r="W15" i="9"/>
  <c r="W14" i="9"/>
  <c r="W13" i="9"/>
  <c r="X15" i="9"/>
  <c r="X14" i="9"/>
  <c r="X13" i="9"/>
  <c r="W9" i="9"/>
  <c r="W8" i="9"/>
  <c r="W7" i="9"/>
  <c r="V15" i="9"/>
  <c r="V9" i="9"/>
  <c r="V14" i="9"/>
  <c r="V8" i="9"/>
  <c r="V13" i="9"/>
  <c r="V7" i="9"/>
  <c r="U9" i="9"/>
  <c r="U14" i="9"/>
  <c r="U8" i="9"/>
  <c r="U13" i="9"/>
  <c r="U7" i="9"/>
  <c r="P50" i="9"/>
  <c r="I50" i="9"/>
  <c r="I51" i="9" s="1"/>
  <c r="I52" i="9" s="1"/>
  <c r="C50" i="9"/>
  <c r="C51" i="9" s="1"/>
  <c r="C52" i="9" s="1"/>
  <c r="P40" i="9"/>
  <c r="P41" i="9" s="1"/>
  <c r="P42" i="9" s="1"/>
  <c r="I40" i="9"/>
  <c r="I41" i="9" s="1"/>
  <c r="I42" i="9" s="1"/>
  <c r="C40" i="9"/>
  <c r="Q29" i="9"/>
  <c r="Q30" i="9" s="1"/>
  <c r="Q31" i="9" s="1"/>
  <c r="P29" i="9"/>
  <c r="P30" i="9" s="1"/>
  <c r="P31" i="9" s="1"/>
  <c r="J29" i="9"/>
  <c r="J30" i="9" s="1"/>
  <c r="J31" i="9" s="1"/>
  <c r="I29" i="9"/>
  <c r="I30" i="9" s="1"/>
  <c r="I31" i="9" s="1"/>
  <c r="D29" i="9"/>
  <c r="D30" i="9" s="1"/>
  <c r="D31" i="9" s="1"/>
  <c r="C29" i="9"/>
  <c r="C30" i="9" s="1"/>
  <c r="C31" i="9" s="1"/>
  <c r="Q18" i="9"/>
  <c r="Q19" i="9" s="1"/>
  <c r="Q20" i="9" s="1"/>
  <c r="P18" i="9"/>
  <c r="P19" i="9" s="1"/>
  <c r="P20" i="9" s="1"/>
  <c r="J18" i="9"/>
  <c r="J19" i="9" s="1"/>
  <c r="J20" i="9" s="1"/>
  <c r="I18" i="9"/>
  <c r="I19" i="9" s="1"/>
  <c r="I20" i="9" s="1"/>
  <c r="D18" i="9"/>
  <c r="D19" i="9" s="1"/>
  <c r="D20" i="9" s="1"/>
  <c r="C18" i="9"/>
  <c r="C19" i="9" s="1"/>
  <c r="C20" i="9" s="1"/>
  <c r="Q7" i="9"/>
  <c r="Q8" i="9" s="1"/>
  <c r="Q9" i="9" s="1"/>
  <c r="P7" i="9"/>
  <c r="P8" i="9" s="1"/>
  <c r="P9" i="9" s="1"/>
  <c r="J7" i="9"/>
  <c r="J8" i="9" s="1"/>
  <c r="J9" i="9" s="1"/>
  <c r="I7" i="9"/>
  <c r="I8" i="9" s="1"/>
  <c r="I9" i="9" s="1"/>
  <c r="D7" i="9"/>
  <c r="D8" i="9" s="1"/>
  <c r="D9" i="9" s="1"/>
  <c r="C7" i="9"/>
  <c r="C8" i="9" s="1"/>
  <c r="C9" i="9" s="1"/>
  <c r="P51" i="9" l="1"/>
  <c r="P52" i="9" s="1"/>
  <c r="C41" i="9"/>
  <c r="C42" i="9" s="1"/>
  <c r="Y30" i="7" l="1"/>
  <c r="Y31" i="7"/>
  <c r="Y29" i="7"/>
  <c r="X30" i="7"/>
  <c r="X31" i="7"/>
  <c r="X29" i="7"/>
  <c r="W30" i="7"/>
  <c r="W31" i="7"/>
  <c r="W29" i="7"/>
  <c r="V30" i="7"/>
  <c r="V31" i="7"/>
  <c r="V29" i="7"/>
  <c r="U30" i="7"/>
  <c r="U31" i="7"/>
  <c r="U29" i="7"/>
  <c r="W24" i="7"/>
  <c r="W25" i="7"/>
  <c r="W23" i="7"/>
  <c r="V24" i="7"/>
  <c r="V25" i="7"/>
  <c r="V23" i="7"/>
  <c r="U24" i="7"/>
  <c r="U25" i="7"/>
  <c r="U23" i="7"/>
  <c r="Y16" i="7"/>
  <c r="X16" i="7"/>
  <c r="W16" i="7"/>
  <c r="V16" i="7"/>
  <c r="U16" i="7"/>
  <c r="W10" i="7"/>
  <c r="V10" i="7"/>
  <c r="U10" i="7"/>
  <c r="Y15" i="7"/>
  <c r="Y14" i="7"/>
  <c r="Y13" i="7"/>
  <c r="X15" i="7"/>
  <c r="X14" i="7"/>
  <c r="X13" i="7"/>
  <c r="W15" i="7"/>
  <c r="W14" i="7"/>
  <c r="W13" i="7"/>
  <c r="V7" i="7"/>
  <c r="U14" i="7"/>
  <c r="U13" i="7"/>
  <c r="P50" i="7"/>
  <c r="P51" i="7" s="1"/>
  <c r="P52" i="7" s="1"/>
  <c r="P40" i="7"/>
  <c r="P41" i="7" s="1"/>
  <c r="P42" i="7" s="1"/>
  <c r="Q29" i="7"/>
  <c r="Q30" i="7" s="1"/>
  <c r="Q31" i="7" s="1"/>
  <c r="P29" i="7"/>
  <c r="P30" i="7" s="1"/>
  <c r="P31" i="7" s="1"/>
  <c r="Q18" i="7"/>
  <c r="Q19" i="7" s="1"/>
  <c r="Q20" i="7" s="1"/>
  <c r="P18" i="7"/>
  <c r="P19" i="7" s="1"/>
  <c r="P20" i="7" s="1"/>
  <c r="Q7" i="7"/>
  <c r="Q8" i="7" s="1"/>
  <c r="Q9" i="7" s="1"/>
  <c r="P7" i="7"/>
  <c r="P8" i="7" s="1"/>
  <c r="P9" i="7" s="1"/>
  <c r="I50" i="7"/>
  <c r="I51" i="7" s="1"/>
  <c r="I52" i="7" s="1"/>
  <c r="I40" i="7"/>
  <c r="I41" i="7" s="1"/>
  <c r="I42" i="7" s="1"/>
  <c r="J29" i="7"/>
  <c r="J30" i="7" s="1"/>
  <c r="J31" i="7" s="1"/>
  <c r="I29" i="7"/>
  <c r="I30" i="7" s="1"/>
  <c r="I31" i="7" s="1"/>
  <c r="J18" i="7"/>
  <c r="J19" i="7" s="1"/>
  <c r="J20" i="7" s="1"/>
  <c r="I18" i="7"/>
  <c r="I19" i="7" s="1"/>
  <c r="I20" i="7" s="1"/>
  <c r="J7" i="7"/>
  <c r="J8" i="7" s="1"/>
  <c r="J9" i="7" s="1"/>
  <c r="I7" i="7"/>
  <c r="I8" i="7" s="1"/>
  <c r="I9" i="7" s="1"/>
  <c r="C50" i="7"/>
  <c r="C51" i="7" s="1"/>
  <c r="C52" i="7" s="1"/>
  <c r="C40" i="7"/>
  <c r="C41" i="7" s="1"/>
  <c r="C42" i="7" s="1"/>
  <c r="D29" i="7"/>
  <c r="D30" i="7" s="1"/>
  <c r="D31" i="7" s="1"/>
  <c r="C29" i="7"/>
  <c r="C30" i="7" s="1"/>
  <c r="C31" i="7" s="1"/>
  <c r="D18" i="7"/>
  <c r="D19" i="7" s="1"/>
  <c r="D20" i="7" s="1"/>
  <c r="C18" i="7"/>
  <c r="C19" i="7" s="1"/>
  <c r="C20" i="7" s="1"/>
  <c r="D7" i="7"/>
  <c r="D8" i="7" s="1"/>
  <c r="D9" i="7" s="1"/>
  <c r="C7" i="7"/>
  <c r="U7" i="7" s="1"/>
  <c r="U15" i="7" l="1"/>
  <c r="V8" i="7"/>
  <c r="V13" i="7"/>
  <c r="C8" i="7"/>
  <c r="C9" i="7" s="1"/>
  <c r="V14" i="7"/>
  <c r="V9" i="7"/>
  <c r="V15" i="7"/>
  <c r="W7" i="7"/>
  <c r="U8" i="7"/>
  <c r="W8" i="7"/>
  <c r="U9" i="7"/>
  <c r="W9" i="7"/>
</calcChain>
</file>

<file path=xl/sharedStrings.xml><?xml version="1.0" encoding="utf-8"?>
<sst xmlns="http://schemas.openxmlformats.org/spreadsheetml/2006/main" count="337" uniqueCount="50">
  <si>
    <t>Day 6</t>
  </si>
  <si>
    <t>Day 9</t>
  </si>
  <si>
    <t>Day:</t>
  </si>
  <si>
    <t>Technical replicates</t>
  </si>
  <si>
    <t xml:space="preserve">Avg conc </t>
  </si>
  <si>
    <t>normalized to gDNA</t>
  </si>
  <si>
    <t>normalized to gDNA x 100</t>
  </si>
  <si>
    <t>vol water</t>
  </si>
  <si>
    <t>gDNA conc</t>
  </si>
  <si>
    <t>CPI (early)</t>
  </si>
  <si>
    <t>DMSO (early)</t>
  </si>
  <si>
    <t>DOX (early)</t>
  </si>
  <si>
    <t>CPI (late)</t>
  </si>
  <si>
    <t>DOX (late)</t>
  </si>
  <si>
    <t>CPI early</t>
  </si>
  <si>
    <t>CPI late</t>
  </si>
  <si>
    <t>Dox early</t>
  </si>
  <si>
    <t>Dox late</t>
  </si>
  <si>
    <t>Replicate 1</t>
  </si>
  <si>
    <t>Replicate 2</t>
  </si>
  <si>
    <t>Replicate 3</t>
  </si>
  <si>
    <t>DMSO</t>
  </si>
  <si>
    <t>R1</t>
  </si>
  <si>
    <t>R2</t>
  </si>
  <si>
    <t>R3</t>
  </si>
  <si>
    <t>CPI</t>
  </si>
  <si>
    <t>DOX</t>
  </si>
  <si>
    <t>gDNA avg</t>
  </si>
  <si>
    <t>Totals: cfDNA normalized to avg gDNA [of 3 tissues each], x 100</t>
  </si>
  <si>
    <t>Absolute values (ng/ul) cfDNA and gDNA concentrations</t>
  </si>
  <si>
    <t>Summary gDNA concentrations</t>
  </si>
  <si>
    <t>vol for 50ul of 1ng/ul</t>
  </si>
  <si>
    <t>Sample        (all day 9)</t>
  </si>
  <si>
    <t>R1, DMSO</t>
  </si>
  <si>
    <t>R1, CPI early</t>
  </si>
  <si>
    <t>R1, CPI late</t>
  </si>
  <si>
    <t>R1, DOX early</t>
  </si>
  <si>
    <t>R1, DOX late</t>
  </si>
  <si>
    <t>R2, DMSO</t>
  </si>
  <si>
    <t>R2, CPI early</t>
  </si>
  <si>
    <t>R2, CPI late</t>
  </si>
  <si>
    <t>R2, DOX early</t>
  </si>
  <si>
    <t>R2, DOX late</t>
  </si>
  <si>
    <t>R3, DMSO</t>
  </si>
  <si>
    <t>R3, CPI early</t>
  </si>
  <si>
    <t>R3, CPI late</t>
  </si>
  <si>
    <t>R3, DOX early</t>
  </si>
  <si>
    <t>R3, DOX late</t>
  </si>
  <si>
    <t>gDNA concentration (ng/ul)</t>
  </si>
  <si>
    <t>1ul per sample for total 1ng per rxn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</si>
</sst>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1" fillId="0" borderId="0" xfId="0" applyNumberFormat="1" applyFont="1"/>
    <xf numFmtId="2" fontId="0" fillId="0" borderId="0" xfId="0" applyNumberFormat="1"/>
    <xf numFmtId="165" fontId="0" fillId="0" borderId="0" xfId="0" applyNumberFormat="1"/>
    <xf numFmtId="2" fontId="1" fillId="2" borderId="0" xfId="0" applyNumberFormat="1" applyFont="1" applyFill="1"/>
    <xf numFmtId="164" fontId="0" fillId="0" borderId="0" xfId="0" applyNumberFormat="1"/>
    <xf numFmtId="0" fontId="0" fillId="3" borderId="0" xfId="0" applyFill="1"/>
    <xf numFmtId="0" fontId="3" fillId="3" borderId="0" xfId="0" applyFont="1" applyFill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7" fillId="0" borderId="7" xfId="0" applyFont="1" applyBorder="1" applyAlignment="1">
      <alignment horizontal="left"/>
    </xf>
    <xf numFmtId="0" fontId="1" fillId="0" borderId="8" xfId="0" applyFont="1" applyBorder="1"/>
    <xf numFmtId="0" fontId="1" fillId="0" borderId="9" xfId="0" applyFont="1" applyBorder="1"/>
    <xf numFmtId="0" fontId="8" fillId="0" borderId="0" xfId="0" applyFont="1"/>
    <xf numFmtId="2" fontId="8" fillId="0" borderId="0" xfId="0" applyNumberFormat="1" applyFont="1"/>
    <xf numFmtId="2" fontId="1" fillId="0" borderId="0" xfId="0" applyNumberFormat="1" applyFon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" xfId="0" applyFont="1" applyBorder="1"/>
    <xf numFmtId="0" fontId="9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79B7D-4380-478C-A523-703E051826AF}">
  <dimension ref="A1:AD53"/>
  <sheetViews>
    <sheetView tabSelected="1" topLeftCell="D1" zoomScale="95" zoomScaleNormal="95" workbookViewId="0">
      <selection activeCell="Z1" sqref="Z1:AD1048576"/>
    </sheetView>
  </sheetViews>
  <sheetFormatPr defaultRowHeight="15" x14ac:dyDescent="0.25"/>
  <cols>
    <col min="29" max="29" width="21.5703125" customWidth="1"/>
  </cols>
  <sheetData>
    <row r="1" spans="1:30" x14ac:dyDescent="0.25">
      <c r="A1" t="s">
        <v>18</v>
      </c>
      <c r="G1" t="s">
        <v>19</v>
      </c>
      <c r="N1" t="s">
        <v>20</v>
      </c>
    </row>
    <row r="2" spans="1:30" ht="18.75" x14ac:dyDescent="0.3">
      <c r="A2" s="12"/>
      <c r="B2" s="13" t="s">
        <v>10</v>
      </c>
      <c r="C2" s="12"/>
      <c r="G2" s="12"/>
      <c r="H2" s="13" t="s">
        <v>10</v>
      </c>
      <c r="I2" s="12"/>
      <c r="N2" s="12"/>
      <c r="O2" s="13" t="s">
        <v>10</v>
      </c>
      <c r="P2" s="12"/>
    </row>
    <row r="3" spans="1:30" x14ac:dyDescent="0.25">
      <c r="A3" s="4"/>
      <c r="B3" s="4" t="s">
        <v>2</v>
      </c>
      <c r="C3" s="5" t="s">
        <v>0</v>
      </c>
      <c r="D3" s="5" t="s">
        <v>1</v>
      </c>
      <c r="E3" s="5"/>
      <c r="G3" s="4"/>
      <c r="H3" s="4" t="s">
        <v>2</v>
      </c>
      <c r="I3" s="5" t="s">
        <v>0</v>
      </c>
      <c r="J3" s="5" t="s">
        <v>1</v>
      </c>
      <c r="K3" s="5"/>
      <c r="N3" s="4"/>
      <c r="O3" s="4" t="s">
        <v>2</v>
      </c>
      <c r="P3" s="5" t="s">
        <v>0</v>
      </c>
      <c r="Q3" s="5" t="s">
        <v>1</v>
      </c>
      <c r="T3" t="s">
        <v>29</v>
      </c>
    </row>
    <row r="4" spans="1:30" x14ac:dyDescent="0.25">
      <c r="A4" t="s">
        <v>3</v>
      </c>
      <c r="B4">
        <v>1</v>
      </c>
      <c r="C4" s="6">
        <v>0.14000000000000001</v>
      </c>
      <c r="D4" s="6">
        <v>0.36499999999999999</v>
      </c>
      <c r="E4" s="6"/>
      <c r="G4" t="s">
        <v>3</v>
      </c>
      <c r="H4">
        <v>1</v>
      </c>
      <c r="I4" s="6">
        <v>0.34499999999999997</v>
      </c>
      <c r="J4" s="6">
        <v>0.71799999999999997</v>
      </c>
      <c r="K4" s="6"/>
      <c r="N4" t="s">
        <v>3</v>
      </c>
      <c r="O4">
        <v>1</v>
      </c>
      <c r="P4" s="6">
        <v>0.68300000000000005</v>
      </c>
      <c r="Q4" s="6">
        <v>0.77900000000000003</v>
      </c>
      <c r="U4" t="s">
        <v>0</v>
      </c>
    </row>
    <row r="5" spans="1:30" x14ac:dyDescent="0.25">
      <c r="B5">
        <v>2</v>
      </c>
      <c r="C5" s="6">
        <v>0.70399999999999996</v>
      </c>
      <c r="D5" s="6">
        <v>0.37</v>
      </c>
      <c r="E5" s="6"/>
      <c r="H5">
        <v>2</v>
      </c>
      <c r="I5" s="6">
        <v>0.377</v>
      </c>
      <c r="J5" s="6">
        <v>0.50800000000000001</v>
      </c>
      <c r="K5" s="6"/>
      <c r="O5">
        <v>2</v>
      </c>
      <c r="P5" s="6">
        <v>0.443</v>
      </c>
      <c r="Q5" s="6">
        <v>0.63800000000000001</v>
      </c>
      <c r="R5" s="6"/>
      <c r="AC5" s="35"/>
      <c r="AD5" s="35"/>
    </row>
    <row r="6" spans="1:30" x14ac:dyDescent="0.25">
      <c r="C6" s="6"/>
      <c r="D6" s="6"/>
      <c r="E6" s="6"/>
      <c r="I6" s="6"/>
      <c r="J6" s="6"/>
      <c r="K6" s="6"/>
      <c r="P6" s="6"/>
      <c r="Q6" s="6"/>
      <c r="R6" s="6"/>
      <c r="U6" t="s">
        <v>21</v>
      </c>
      <c r="V6" t="s">
        <v>25</v>
      </c>
      <c r="W6" t="s">
        <v>26</v>
      </c>
      <c r="AC6" s="8"/>
      <c r="AD6" s="8"/>
    </row>
    <row r="7" spans="1:30" x14ac:dyDescent="0.25">
      <c r="B7" t="s">
        <v>4</v>
      </c>
      <c r="C7" s="7">
        <f>AVERAGE(C4:C6)</f>
        <v>0.42199999999999999</v>
      </c>
      <c r="D7" s="7">
        <f>AVERAGE(D4:D6)</f>
        <v>0.36749999999999999</v>
      </c>
      <c r="E7" s="7"/>
      <c r="H7" t="s">
        <v>4</v>
      </c>
      <c r="I7" s="7">
        <f>AVERAGE(I4:I6)</f>
        <v>0.36099999999999999</v>
      </c>
      <c r="J7" s="7">
        <f>AVERAGE(J4:J6)</f>
        <v>0.61299999999999999</v>
      </c>
      <c r="K7" s="7"/>
      <c r="O7" t="s">
        <v>4</v>
      </c>
      <c r="P7" s="7">
        <f>AVERAGE(P4:P6)</f>
        <v>0.56300000000000006</v>
      </c>
      <c r="Q7" s="7">
        <f>AVERAGE(Q4:Q6)</f>
        <v>0.70850000000000002</v>
      </c>
      <c r="R7" s="7"/>
      <c r="T7" t="s">
        <v>22</v>
      </c>
      <c r="U7" s="11">
        <f>C7</f>
        <v>0.42199999999999999</v>
      </c>
      <c r="V7" s="11">
        <f>C18</f>
        <v>0.44450000000000001</v>
      </c>
      <c r="W7" s="11">
        <f>C29</f>
        <v>0.47199999999999998</v>
      </c>
      <c r="AC7" s="8"/>
      <c r="AD7" s="8"/>
    </row>
    <row r="8" spans="1:30" x14ac:dyDescent="0.25">
      <c r="A8" t="s">
        <v>5</v>
      </c>
      <c r="C8" s="9">
        <f>C7/C10</f>
        <v>1.9627906976744186E-2</v>
      </c>
      <c r="D8" s="9">
        <f>D7/D10</f>
        <v>1.47E-2</v>
      </c>
      <c r="E8" s="9"/>
      <c r="G8" t="s">
        <v>5</v>
      </c>
      <c r="I8" s="9">
        <f>I7/I10</f>
        <v>7.1485148514851479E-3</v>
      </c>
      <c r="J8" s="9">
        <f>J7/J10</f>
        <v>1.094642857142857E-2</v>
      </c>
      <c r="K8" s="9"/>
      <c r="N8" t="s">
        <v>5</v>
      </c>
      <c r="P8" s="9">
        <f>P7/P10</f>
        <v>1.1608247422680414E-2</v>
      </c>
      <c r="Q8" s="9">
        <f>Q7/Q10</f>
        <v>1.3242990654205608E-2</v>
      </c>
      <c r="R8" s="9"/>
      <c r="T8" t="s">
        <v>23</v>
      </c>
      <c r="U8" s="11">
        <f>I7</f>
        <v>0.36099999999999999</v>
      </c>
      <c r="V8" s="11">
        <f>I18</f>
        <v>0.4325</v>
      </c>
      <c r="W8" s="11">
        <f>I29</f>
        <v>0.54</v>
      </c>
      <c r="AC8" s="8"/>
      <c r="AD8" s="8"/>
    </row>
    <row r="9" spans="1:30" x14ac:dyDescent="0.25">
      <c r="A9" s="3" t="s">
        <v>6</v>
      </c>
      <c r="B9" s="2"/>
      <c r="C9" s="10">
        <f>C8*100</f>
        <v>1.9627906976744187</v>
      </c>
      <c r="D9" s="10">
        <f>D8*100</f>
        <v>1.47</v>
      </c>
      <c r="E9" s="10"/>
      <c r="G9" s="3" t="s">
        <v>6</v>
      </c>
      <c r="H9" s="2"/>
      <c r="I9" s="10">
        <f>I8*100</f>
        <v>0.71485148514851482</v>
      </c>
      <c r="J9" s="10">
        <f>J8*100</f>
        <v>1.094642857142857</v>
      </c>
      <c r="K9" s="10"/>
      <c r="N9" s="3" t="s">
        <v>6</v>
      </c>
      <c r="O9" s="2"/>
      <c r="P9" s="10">
        <f>P8*100</f>
        <v>1.1608247422680413</v>
      </c>
      <c r="Q9" s="10">
        <f>Q8*100</f>
        <v>1.3242990654205609</v>
      </c>
      <c r="R9" s="10"/>
      <c r="T9" t="s">
        <v>24</v>
      </c>
      <c r="U9" s="11">
        <f>P7</f>
        <v>0.56300000000000006</v>
      </c>
      <c r="V9" s="11">
        <f>P18</f>
        <v>0.49149999999999994</v>
      </c>
      <c r="W9" s="11">
        <f>P29</f>
        <v>0.74849999999999994</v>
      </c>
      <c r="AC9" s="8"/>
      <c r="AD9" s="8"/>
    </row>
    <row r="10" spans="1:30" x14ac:dyDescent="0.25">
      <c r="A10" t="s">
        <v>8</v>
      </c>
      <c r="C10" s="8">
        <v>21.5</v>
      </c>
      <c r="D10" s="8">
        <v>25</v>
      </c>
      <c r="E10" s="8"/>
      <c r="G10" t="s">
        <v>8</v>
      </c>
      <c r="I10" s="8">
        <v>50.5</v>
      </c>
      <c r="J10" s="8">
        <v>56</v>
      </c>
      <c r="K10" s="8"/>
      <c r="N10" t="s">
        <v>8</v>
      </c>
      <c r="P10" s="8">
        <v>48.5</v>
      </c>
      <c r="Q10" s="8">
        <v>53.5</v>
      </c>
      <c r="R10" s="8"/>
      <c r="T10" s="24" t="s">
        <v>27</v>
      </c>
      <c r="U10" s="25">
        <f>AVERAGE(C10,I10,P10)</f>
        <v>40.166666666666664</v>
      </c>
      <c r="V10" s="25">
        <f>AVERAGE(C21,I21,P21)</f>
        <v>32.833333333333336</v>
      </c>
      <c r="W10" s="25">
        <f>AVERAGE(C32,I32,P32)</f>
        <v>30.666666666666668</v>
      </c>
      <c r="X10" s="24"/>
      <c r="AC10" s="8"/>
      <c r="AD10" s="8"/>
    </row>
    <row r="11" spans="1:30" x14ac:dyDescent="0.25">
      <c r="U11" t="s">
        <v>1</v>
      </c>
      <c r="AC11" s="8"/>
      <c r="AD11" s="8"/>
    </row>
    <row r="12" spans="1:30" x14ac:dyDescent="0.25">
      <c r="U12" t="s">
        <v>21</v>
      </c>
      <c r="V12" t="s">
        <v>14</v>
      </c>
      <c r="W12" t="s">
        <v>15</v>
      </c>
      <c r="X12" t="s">
        <v>16</v>
      </c>
      <c r="Y12" t="s">
        <v>17</v>
      </c>
      <c r="AC12" s="8"/>
      <c r="AD12" s="8"/>
    </row>
    <row r="13" spans="1:30" ht="18.75" x14ac:dyDescent="0.3">
      <c r="A13" s="12"/>
      <c r="B13" s="13" t="s">
        <v>9</v>
      </c>
      <c r="C13" s="12"/>
      <c r="G13" s="12"/>
      <c r="H13" s="13" t="s">
        <v>9</v>
      </c>
      <c r="I13" s="12"/>
      <c r="N13" s="12"/>
      <c r="O13" s="13" t="s">
        <v>9</v>
      </c>
      <c r="P13" s="12"/>
      <c r="T13" t="s">
        <v>22</v>
      </c>
      <c r="U13" s="11">
        <f>D7</f>
        <v>0.36749999999999999</v>
      </c>
      <c r="V13" s="11">
        <f>D18</f>
        <v>0.248</v>
      </c>
      <c r="W13" s="11">
        <f>C40</f>
        <v>0.316</v>
      </c>
      <c r="X13" s="11">
        <f>D29</f>
        <v>0.14550000000000002</v>
      </c>
      <c r="Y13" s="11">
        <f>C50</f>
        <v>0.3115</v>
      </c>
      <c r="AC13" s="8"/>
      <c r="AD13" s="8"/>
    </row>
    <row r="14" spans="1:30" x14ac:dyDescent="0.25">
      <c r="A14" s="4"/>
      <c r="B14" s="4" t="s">
        <v>2</v>
      </c>
      <c r="C14" s="5" t="s">
        <v>0</v>
      </c>
      <c r="D14" s="5" t="s">
        <v>1</v>
      </c>
      <c r="E14" s="5"/>
      <c r="G14" s="4"/>
      <c r="H14" s="4" t="s">
        <v>2</v>
      </c>
      <c r="I14" s="5" t="s">
        <v>0</v>
      </c>
      <c r="J14" s="5" t="s">
        <v>1</v>
      </c>
      <c r="K14" s="5"/>
      <c r="N14" s="4"/>
      <c r="O14" s="4" t="s">
        <v>2</v>
      </c>
      <c r="P14" s="5" t="s">
        <v>0</v>
      </c>
      <c r="Q14" s="5" t="s">
        <v>1</v>
      </c>
      <c r="R14" s="5"/>
      <c r="T14" t="s">
        <v>23</v>
      </c>
      <c r="U14" s="11">
        <f>J7</f>
        <v>0.61299999999999999</v>
      </c>
      <c r="V14" s="11">
        <f>J18</f>
        <v>0.33050000000000002</v>
      </c>
      <c r="W14" s="11">
        <f>I40</f>
        <v>0.5575</v>
      </c>
      <c r="X14" s="11">
        <f>J29</f>
        <v>0.22600000000000001</v>
      </c>
      <c r="Y14" s="11">
        <f>I50</f>
        <v>0.56499999999999995</v>
      </c>
      <c r="AC14" s="8"/>
      <c r="AD14" s="8"/>
    </row>
    <row r="15" spans="1:30" x14ac:dyDescent="0.25">
      <c r="A15" t="s">
        <v>3</v>
      </c>
      <c r="B15">
        <v>1</v>
      </c>
      <c r="C15" s="6">
        <v>0.51300000000000001</v>
      </c>
      <c r="D15" s="6">
        <v>0.27100000000000002</v>
      </c>
      <c r="E15" s="6"/>
      <c r="G15" t="s">
        <v>3</v>
      </c>
      <c r="H15">
        <v>1</v>
      </c>
      <c r="I15" s="6">
        <v>0.45800000000000002</v>
      </c>
      <c r="J15" s="6">
        <v>0.36899999999999999</v>
      </c>
      <c r="K15" s="6"/>
      <c r="N15" t="s">
        <v>3</v>
      </c>
      <c r="O15">
        <v>1</v>
      </c>
      <c r="P15" s="6">
        <v>0.41599999999999998</v>
      </c>
      <c r="Q15" s="6">
        <v>0.40799999999999997</v>
      </c>
      <c r="R15" s="6"/>
      <c r="T15" s="14" t="s">
        <v>24</v>
      </c>
      <c r="U15" s="11">
        <f>Q7</f>
        <v>0.70850000000000002</v>
      </c>
      <c r="V15" s="11">
        <f>Q18</f>
        <v>0.46599999999999997</v>
      </c>
      <c r="W15" s="11">
        <f>P40</f>
        <v>0.5615</v>
      </c>
      <c r="X15" s="11">
        <f>Q29</f>
        <v>0.2155</v>
      </c>
      <c r="Y15" s="11">
        <f>P50</f>
        <v>0.66649999999999998</v>
      </c>
      <c r="AC15" s="8"/>
      <c r="AD15" s="8"/>
    </row>
    <row r="16" spans="1:30" x14ac:dyDescent="0.25">
      <c r="B16">
        <v>2</v>
      </c>
      <c r="C16" s="6">
        <v>0.376</v>
      </c>
      <c r="D16" s="6">
        <v>0.22500000000000001</v>
      </c>
      <c r="E16" s="6"/>
      <c r="H16">
        <v>2</v>
      </c>
      <c r="I16" s="6">
        <v>0.40699999999999997</v>
      </c>
      <c r="J16" s="6">
        <v>0.29199999999999998</v>
      </c>
      <c r="K16" s="6"/>
      <c r="O16">
        <v>2</v>
      </c>
      <c r="P16" s="6">
        <v>0.56699999999999995</v>
      </c>
      <c r="Q16" s="6">
        <v>0.52400000000000002</v>
      </c>
      <c r="R16" s="6"/>
      <c r="T16" s="24" t="s">
        <v>27</v>
      </c>
      <c r="U16" s="25">
        <f>AVERAGE(D10,J10,Q10)</f>
        <v>44.833333333333336</v>
      </c>
      <c r="V16" s="25">
        <f>AVERAGE(D21,J21,Q21)</f>
        <v>20</v>
      </c>
      <c r="W16" s="25">
        <f>AVERAGE(C43,I43,P43)</f>
        <v>33.166666666666664</v>
      </c>
      <c r="X16" s="24">
        <f>AVERAGE(1.56, 16.5,7.7)</f>
        <v>8.586666666666666</v>
      </c>
      <c r="Y16" s="25">
        <f>AVERAGE(C53,I53,P53)</f>
        <v>18.266666666666666</v>
      </c>
      <c r="AC16" s="8"/>
      <c r="AD16" s="8"/>
    </row>
    <row r="17" spans="1:26" x14ac:dyDescent="0.25">
      <c r="C17" s="6"/>
      <c r="D17" s="6"/>
      <c r="E17" s="6"/>
      <c r="I17" s="6"/>
      <c r="J17" s="6"/>
      <c r="K17" s="6"/>
      <c r="P17" s="6"/>
      <c r="Q17" s="6"/>
      <c r="R17" s="6"/>
    </row>
    <row r="18" spans="1:26" x14ac:dyDescent="0.25">
      <c r="B18" t="s">
        <v>4</v>
      </c>
      <c r="C18" s="7">
        <f>AVERAGE(C15:C17)</f>
        <v>0.44450000000000001</v>
      </c>
      <c r="D18" s="7">
        <f>AVERAGE(D15:D17)</f>
        <v>0.248</v>
      </c>
      <c r="E18" s="7"/>
      <c r="H18" t="s">
        <v>4</v>
      </c>
      <c r="I18" s="7">
        <f>AVERAGE(I15:I17)</f>
        <v>0.4325</v>
      </c>
      <c r="J18" s="7">
        <f>AVERAGE(J15:J17)</f>
        <v>0.33050000000000002</v>
      </c>
      <c r="K18" s="7"/>
      <c r="O18" t="s">
        <v>4</v>
      </c>
      <c r="P18" s="7">
        <f>AVERAGE(P15:P17)</f>
        <v>0.49149999999999994</v>
      </c>
      <c r="Q18" s="7">
        <f>AVERAGE(Q15:Q17)</f>
        <v>0.46599999999999997</v>
      </c>
      <c r="R18" s="7"/>
      <c r="T18" t="s">
        <v>28</v>
      </c>
    </row>
    <row r="19" spans="1:26" x14ac:dyDescent="0.25">
      <c r="A19" t="s">
        <v>5</v>
      </c>
      <c r="C19" s="9">
        <f>C18/C21</f>
        <v>1.7780000000000001E-2</v>
      </c>
      <c r="D19" s="9">
        <f>D18/D21</f>
        <v>2.0666666666666667E-2</v>
      </c>
      <c r="E19" s="9"/>
      <c r="G19" t="s">
        <v>5</v>
      </c>
      <c r="I19" s="9">
        <f>I18/I21</f>
        <v>1.291044776119403E-2</v>
      </c>
      <c r="J19" s="9">
        <f>J18/J21</f>
        <v>1.2471698113207547E-2</v>
      </c>
      <c r="K19" s="9"/>
      <c r="N19" t="s">
        <v>5</v>
      </c>
      <c r="P19" s="9">
        <f>P18/P21</f>
        <v>1.2287499999999998E-2</v>
      </c>
      <c r="Q19" s="9">
        <f>Q18/Q21</f>
        <v>2.167441860465116E-2</v>
      </c>
      <c r="R19" s="9"/>
    </row>
    <row r="20" spans="1:26" ht="15.75" x14ac:dyDescent="0.25">
      <c r="A20" s="3" t="s">
        <v>6</v>
      </c>
      <c r="B20" s="2"/>
      <c r="C20" s="10">
        <f>C19*100</f>
        <v>1.778</v>
      </c>
      <c r="D20" s="10">
        <f>D19*100</f>
        <v>2.0666666666666664</v>
      </c>
      <c r="E20" s="10"/>
      <c r="G20" s="3" t="s">
        <v>6</v>
      </c>
      <c r="H20" s="2"/>
      <c r="I20" s="10">
        <f>I19*100</f>
        <v>1.291044776119403</v>
      </c>
      <c r="J20" s="10">
        <f>J19*100</f>
        <v>1.2471698113207548</v>
      </c>
      <c r="K20" s="10"/>
      <c r="N20" s="3" t="s">
        <v>6</v>
      </c>
      <c r="O20" s="2"/>
      <c r="P20" s="10">
        <f>P19*100</f>
        <v>1.2287499999999998</v>
      </c>
      <c r="Q20" s="10">
        <f>Q19*100</f>
        <v>2.1674418604651158</v>
      </c>
      <c r="R20" s="10"/>
      <c r="T20" s="16"/>
      <c r="U20" s="31" t="s">
        <v>0</v>
      </c>
      <c r="V20" s="17"/>
      <c r="W20" s="17"/>
      <c r="X20" s="17"/>
      <c r="Y20" s="18"/>
      <c r="Z20" s="4"/>
    </row>
    <row r="21" spans="1:26" x14ac:dyDescent="0.25">
      <c r="A21" t="s">
        <v>8</v>
      </c>
      <c r="C21" s="8">
        <v>25</v>
      </c>
      <c r="D21" s="8">
        <v>12</v>
      </c>
      <c r="E21" s="8"/>
      <c r="G21" t="s">
        <v>8</v>
      </c>
      <c r="I21" s="8">
        <v>33.5</v>
      </c>
      <c r="J21" s="8">
        <v>26.5</v>
      </c>
      <c r="K21" s="8"/>
      <c r="N21" t="s">
        <v>8</v>
      </c>
      <c r="P21" s="8">
        <v>40</v>
      </c>
      <c r="Q21" s="8">
        <v>21.5</v>
      </c>
      <c r="R21" s="8"/>
      <c r="T21" s="19"/>
      <c r="U21" s="1"/>
      <c r="V21" s="1"/>
      <c r="W21" s="1"/>
      <c r="X21" s="1"/>
      <c r="Y21" s="20"/>
      <c r="Z21" s="4"/>
    </row>
    <row r="22" spans="1:26" x14ac:dyDescent="0.25">
      <c r="T22" s="19"/>
      <c r="U22" s="1" t="s">
        <v>21</v>
      </c>
      <c r="V22" s="1" t="s">
        <v>25</v>
      </c>
      <c r="W22" s="1" t="s">
        <v>26</v>
      </c>
      <c r="X22" s="1"/>
      <c r="Y22" s="20"/>
      <c r="Z22" s="4"/>
    </row>
    <row r="23" spans="1:26" x14ac:dyDescent="0.25">
      <c r="T23" s="19" t="s">
        <v>22</v>
      </c>
      <c r="U23" s="26">
        <f>(U7/$U$10)*100</f>
        <v>1.0506224066390042</v>
      </c>
      <c r="V23" s="26">
        <f>(V7/$V$10)*100</f>
        <v>1.3538071065989847</v>
      </c>
      <c r="W23" s="26">
        <f>(W7/$W$10)*100</f>
        <v>1.5391304347826085</v>
      </c>
      <c r="X23" s="1"/>
      <c r="Y23" s="20"/>
      <c r="Z23" s="4"/>
    </row>
    <row r="24" spans="1:26" ht="18.75" x14ac:dyDescent="0.3">
      <c r="A24" s="12"/>
      <c r="B24" s="13" t="s">
        <v>11</v>
      </c>
      <c r="C24" s="12"/>
      <c r="G24" s="12"/>
      <c r="H24" s="13" t="s">
        <v>11</v>
      </c>
      <c r="I24" s="12"/>
      <c r="N24" s="12"/>
      <c r="O24" s="13" t="s">
        <v>11</v>
      </c>
      <c r="P24" s="12"/>
      <c r="T24" s="19" t="s">
        <v>23</v>
      </c>
      <c r="U24" s="26">
        <f>(U8/$U$10)*100</f>
        <v>0.89875518672199173</v>
      </c>
      <c r="V24" s="26">
        <f>(V8/$V$10)*100</f>
        <v>1.3172588832487309</v>
      </c>
      <c r="W24" s="26">
        <f>(W8/$W$10)*100</f>
        <v>1.7608695652173914</v>
      </c>
      <c r="X24" s="1"/>
      <c r="Y24" s="20"/>
      <c r="Z24" s="4"/>
    </row>
    <row r="25" spans="1:26" x14ac:dyDescent="0.25">
      <c r="A25" s="4"/>
      <c r="B25" s="4" t="s">
        <v>2</v>
      </c>
      <c r="C25" s="5" t="s">
        <v>0</v>
      </c>
      <c r="D25" s="5" t="s">
        <v>1</v>
      </c>
      <c r="E25" s="5"/>
      <c r="G25" s="4"/>
      <c r="H25" s="4" t="s">
        <v>2</v>
      </c>
      <c r="I25" s="5" t="s">
        <v>0</v>
      </c>
      <c r="J25" s="5" t="s">
        <v>1</v>
      </c>
      <c r="K25" s="5"/>
      <c r="N25" s="4"/>
      <c r="O25" s="4" t="s">
        <v>2</v>
      </c>
      <c r="P25" s="5" t="s">
        <v>0</v>
      </c>
      <c r="Q25" s="5" t="s">
        <v>1</v>
      </c>
      <c r="R25" s="5"/>
      <c r="T25" s="19" t="s">
        <v>24</v>
      </c>
      <c r="U25" s="26">
        <f>(U9/$U$10)*100</f>
        <v>1.4016597510373447</v>
      </c>
      <c r="V25" s="26">
        <f>(V9/$V$10)*100</f>
        <v>1.496954314720812</v>
      </c>
      <c r="W25" s="26">
        <f>(W9/$W$10)*100</f>
        <v>2.4407608695652172</v>
      </c>
      <c r="X25" s="1"/>
      <c r="Y25" s="20"/>
      <c r="Z25" s="4"/>
    </row>
    <row r="26" spans="1:26" x14ac:dyDescent="0.25">
      <c r="A26" t="s">
        <v>3</v>
      </c>
      <c r="B26">
        <v>1</v>
      </c>
      <c r="C26" s="6">
        <v>0.40899999999999997</v>
      </c>
      <c r="D26" s="6">
        <v>0.13100000000000001</v>
      </c>
      <c r="E26" s="6"/>
      <c r="G26" t="s">
        <v>3</v>
      </c>
      <c r="H26">
        <v>1</v>
      </c>
      <c r="I26" s="6">
        <v>0.76300000000000001</v>
      </c>
      <c r="J26" s="6">
        <v>0.223</v>
      </c>
      <c r="K26" s="6"/>
      <c r="N26" t="s">
        <v>3</v>
      </c>
      <c r="O26">
        <v>1</v>
      </c>
      <c r="P26" s="6">
        <v>0.66200000000000003</v>
      </c>
      <c r="Q26" s="6">
        <v>0.23899999999999999</v>
      </c>
      <c r="R26" s="6"/>
      <c r="T26" s="19"/>
      <c r="U26" s="1"/>
      <c r="V26" s="1"/>
      <c r="W26" s="1"/>
      <c r="X26" s="1"/>
      <c r="Y26" s="20"/>
      <c r="Z26" s="4"/>
    </row>
    <row r="27" spans="1:26" ht="15.75" x14ac:dyDescent="0.25">
      <c r="B27">
        <v>2</v>
      </c>
      <c r="C27" s="6">
        <v>0.53500000000000003</v>
      </c>
      <c r="D27" s="6">
        <v>0.16</v>
      </c>
      <c r="E27" s="6"/>
      <c r="H27">
        <v>2</v>
      </c>
      <c r="I27" s="6">
        <v>0.317</v>
      </c>
      <c r="J27" s="6">
        <v>0.22900000000000001</v>
      </c>
      <c r="K27" s="6"/>
      <c r="O27">
        <v>2</v>
      </c>
      <c r="P27" s="6">
        <v>0.83499999999999996</v>
      </c>
      <c r="Q27" s="6">
        <v>0.192</v>
      </c>
      <c r="R27" s="6"/>
      <c r="T27" s="19"/>
      <c r="U27" s="31" t="s">
        <v>1</v>
      </c>
      <c r="V27" s="1"/>
      <c r="W27" s="1"/>
      <c r="X27" s="1"/>
      <c r="Y27" s="20"/>
      <c r="Z27" s="4"/>
    </row>
    <row r="28" spans="1:26" x14ac:dyDescent="0.25">
      <c r="C28" s="6"/>
      <c r="D28" s="6"/>
      <c r="E28" s="6"/>
      <c r="I28" s="6"/>
      <c r="J28" s="6"/>
      <c r="K28" s="6"/>
      <c r="P28" s="6"/>
      <c r="Q28" s="6"/>
      <c r="R28" s="6"/>
      <c r="T28" s="27"/>
      <c r="U28" s="1" t="s">
        <v>21</v>
      </c>
      <c r="V28" s="1" t="s">
        <v>14</v>
      </c>
      <c r="W28" s="1" t="s">
        <v>15</v>
      </c>
      <c r="X28" s="1" t="s">
        <v>16</v>
      </c>
      <c r="Y28" s="20" t="s">
        <v>17</v>
      </c>
      <c r="Z28" s="4"/>
    </row>
    <row r="29" spans="1:26" x14ac:dyDescent="0.25">
      <c r="B29" t="s">
        <v>4</v>
      </c>
      <c r="C29" s="7">
        <f>AVERAGE(C26:C28)</f>
        <v>0.47199999999999998</v>
      </c>
      <c r="D29" s="7">
        <f>AVERAGE(D26:D28)</f>
        <v>0.14550000000000002</v>
      </c>
      <c r="E29" s="7"/>
      <c r="H29" t="s">
        <v>4</v>
      </c>
      <c r="I29" s="7">
        <f>AVERAGE(I26:I28)</f>
        <v>0.54</v>
      </c>
      <c r="J29" s="7">
        <f>AVERAGE(J26:J28)</f>
        <v>0.22600000000000001</v>
      </c>
      <c r="K29" s="7"/>
      <c r="O29" t="s">
        <v>4</v>
      </c>
      <c r="P29" s="7">
        <f>AVERAGE(P26:P28)</f>
        <v>0.74849999999999994</v>
      </c>
      <c r="Q29" s="7">
        <f>AVERAGE(Q26:Q28)</f>
        <v>0.2155</v>
      </c>
      <c r="R29" s="7"/>
      <c r="T29" s="19" t="s">
        <v>22</v>
      </c>
      <c r="U29" s="1">
        <f>(U13/$U$16)*100</f>
        <v>0.8197026022304833</v>
      </c>
      <c r="V29" s="1">
        <f>(V13/$V$16)*100</f>
        <v>1.24</v>
      </c>
      <c r="W29" s="1">
        <f>(W13/$W$16)*100</f>
        <v>0.95276381909547747</v>
      </c>
      <c r="X29" s="1">
        <f>(X13/$X$16)*100</f>
        <v>1.6944875776397517</v>
      </c>
      <c r="Y29" s="20">
        <f>(Y13/$Y$16)*100</f>
        <v>1.7052919708029197</v>
      </c>
      <c r="Z29" s="4"/>
    </row>
    <row r="30" spans="1:26" x14ac:dyDescent="0.25">
      <c r="A30" t="s">
        <v>5</v>
      </c>
      <c r="C30" s="9">
        <f>C29/C32</f>
        <v>2.2476190476190476E-2</v>
      </c>
      <c r="D30" s="9">
        <f>D29/D32</f>
        <v>9.3269230769230771E-2</v>
      </c>
      <c r="E30" s="9"/>
      <c r="G30" t="s">
        <v>5</v>
      </c>
      <c r="I30" s="9">
        <f>I29/I32</f>
        <v>1.4400000000000001E-2</v>
      </c>
      <c r="J30" s="9">
        <f>J29/J32</f>
        <v>1.3696969696969697E-2</v>
      </c>
      <c r="K30" s="9"/>
      <c r="N30" t="s">
        <v>5</v>
      </c>
      <c r="P30" s="9">
        <f>P29/P32</f>
        <v>2.2343283582089552E-2</v>
      </c>
      <c r="Q30" s="9">
        <f>Q29/Q32</f>
        <v>2.7987012987012987E-2</v>
      </c>
      <c r="R30" s="9"/>
      <c r="T30" s="19" t="s">
        <v>23</v>
      </c>
      <c r="U30" s="1">
        <f>(U14/$U$16)*100</f>
        <v>1.3672862453531598</v>
      </c>
      <c r="V30" s="1">
        <f>(V14/$V$16)*100</f>
        <v>1.6525000000000001</v>
      </c>
      <c r="W30" s="1">
        <f>(W14/$W$16)*100</f>
        <v>1.6809045226130654</v>
      </c>
      <c r="X30" s="1">
        <f>(X14/$X$16)*100</f>
        <v>2.6319875776397517</v>
      </c>
      <c r="Y30" s="20">
        <f>(Y14/$Y$16)*100</f>
        <v>3.0930656934306566</v>
      </c>
      <c r="Z30" s="4"/>
    </row>
    <row r="31" spans="1:26" x14ac:dyDescent="0.25">
      <c r="A31" s="3" t="s">
        <v>6</v>
      </c>
      <c r="B31" s="2"/>
      <c r="C31" s="10">
        <f>C30*100</f>
        <v>2.2476190476190476</v>
      </c>
      <c r="D31" s="10">
        <f>D30*100</f>
        <v>9.3269230769230766</v>
      </c>
      <c r="E31" s="10"/>
      <c r="G31" s="3" t="s">
        <v>6</v>
      </c>
      <c r="H31" s="2"/>
      <c r="I31" s="10">
        <f>I30*100</f>
        <v>1.4400000000000002</v>
      </c>
      <c r="J31" s="10">
        <f>J30*100</f>
        <v>1.3696969696969696</v>
      </c>
      <c r="K31" s="10"/>
      <c r="N31" s="3" t="s">
        <v>6</v>
      </c>
      <c r="O31" s="2"/>
      <c r="P31" s="10">
        <f>P30*100</f>
        <v>2.234328358208955</v>
      </c>
      <c r="Q31" s="10">
        <f>Q30*100</f>
        <v>2.7987012987012987</v>
      </c>
      <c r="R31" s="10"/>
      <c r="T31" s="21" t="s">
        <v>24</v>
      </c>
      <c r="U31" s="22">
        <f>(U15/$U$16)*100</f>
        <v>1.5802973977695165</v>
      </c>
      <c r="V31" s="22">
        <f>(V15/$V$16)*100</f>
        <v>2.3299999999999996</v>
      </c>
      <c r="W31" s="22">
        <f>(W15/$W$16)*100</f>
        <v>1.6929648241206032</v>
      </c>
      <c r="X31" s="22">
        <f>(X15/$X$16)*100</f>
        <v>2.5097049689440998</v>
      </c>
      <c r="Y31" s="23">
        <f>(Y15/$Y$16)*100</f>
        <v>3.648722627737226</v>
      </c>
      <c r="Z31" s="4"/>
    </row>
    <row r="32" spans="1:26" x14ac:dyDescent="0.25">
      <c r="A32" t="s">
        <v>8</v>
      </c>
      <c r="C32" s="8">
        <v>21</v>
      </c>
      <c r="D32" s="8">
        <v>1.56</v>
      </c>
      <c r="E32" s="8"/>
      <c r="G32" t="s">
        <v>8</v>
      </c>
      <c r="I32" s="8">
        <v>37.5</v>
      </c>
      <c r="J32" s="8">
        <v>16.5</v>
      </c>
      <c r="K32" s="8"/>
      <c r="N32" t="s">
        <v>8</v>
      </c>
      <c r="P32" s="8">
        <v>33.5</v>
      </c>
      <c r="Q32" s="8">
        <v>7.7</v>
      </c>
      <c r="R32" s="8"/>
      <c r="T32" s="28"/>
      <c r="U32" s="29"/>
      <c r="V32" s="29"/>
      <c r="W32" s="29"/>
      <c r="X32" s="29"/>
      <c r="Y32" s="30"/>
    </row>
    <row r="35" spans="1:18" ht="18.75" x14ac:dyDescent="0.3">
      <c r="A35" s="12"/>
      <c r="B35" s="13" t="s">
        <v>12</v>
      </c>
      <c r="C35" s="12"/>
      <c r="G35" s="12"/>
      <c r="H35" s="13" t="s">
        <v>12</v>
      </c>
      <c r="I35" s="12"/>
      <c r="N35" s="12"/>
      <c r="O35" s="13" t="s">
        <v>12</v>
      </c>
      <c r="P35" s="12"/>
    </row>
    <row r="36" spans="1:18" x14ac:dyDescent="0.25">
      <c r="A36" s="4"/>
      <c r="B36" s="4" t="s">
        <v>2</v>
      </c>
      <c r="C36" s="5" t="s">
        <v>1</v>
      </c>
      <c r="D36" s="5"/>
      <c r="E36" s="5"/>
      <c r="G36" s="4"/>
      <c r="H36" s="4" t="s">
        <v>2</v>
      </c>
      <c r="I36" s="5" t="s">
        <v>1</v>
      </c>
      <c r="J36" s="5"/>
      <c r="K36" s="5"/>
      <c r="N36" s="4"/>
      <c r="O36" s="4" t="s">
        <v>2</v>
      </c>
      <c r="P36" s="5" t="s">
        <v>1</v>
      </c>
      <c r="Q36" s="5"/>
      <c r="R36" s="5"/>
    </row>
    <row r="37" spans="1:18" x14ac:dyDescent="0.25">
      <c r="A37" t="s">
        <v>3</v>
      </c>
      <c r="B37">
        <v>1</v>
      </c>
      <c r="C37" s="6">
        <v>0.29299999999999998</v>
      </c>
      <c r="D37" s="6"/>
      <c r="E37" s="6"/>
      <c r="G37" t="s">
        <v>3</v>
      </c>
      <c r="H37">
        <v>1</v>
      </c>
      <c r="I37" s="6">
        <v>0.63</v>
      </c>
      <c r="J37" s="6"/>
      <c r="K37" s="6"/>
      <c r="N37" t="s">
        <v>3</v>
      </c>
      <c r="O37">
        <v>1</v>
      </c>
      <c r="P37" s="6">
        <v>0.54100000000000004</v>
      </c>
      <c r="Q37" s="6"/>
      <c r="R37" s="6"/>
    </row>
    <row r="38" spans="1:18" x14ac:dyDescent="0.25">
      <c r="B38">
        <v>2</v>
      </c>
      <c r="C38" s="6">
        <v>0.33900000000000002</v>
      </c>
      <c r="D38" s="6"/>
      <c r="E38" s="6"/>
      <c r="H38">
        <v>2</v>
      </c>
      <c r="I38" s="6">
        <v>0.48499999999999999</v>
      </c>
      <c r="J38" s="6"/>
      <c r="K38" s="6"/>
      <c r="O38">
        <v>2</v>
      </c>
      <c r="P38" s="6">
        <v>0.58199999999999996</v>
      </c>
      <c r="Q38" s="6"/>
      <c r="R38" s="6"/>
    </row>
    <row r="39" spans="1:18" x14ac:dyDescent="0.25">
      <c r="C39" s="6"/>
      <c r="D39" s="6"/>
      <c r="E39" s="6"/>
      <c r="I39" s="6"/>
      <c r="J39" s="6"/>
      <c r="K39" s="6"/>
      <c r="P39" s="6"/>
      <c r="Q39" s="6"/>
      <c r="R39" s="6"/>
    </row>
    <row r="40" spans="1:18" x14ac:dyDescent="0.25">
      <c r="B40" t="s">
        <v>4</v>
      </c>
      <c r="C40" s="7">
        <f>AVERAGE(C37:C39)</f>
        <v>0.316</v>
      </c>
      <c r="D40" s="7"/>
      <c r="E40" s="7"/>
      <c r="H40" t="s">
        <v>4</v>
      </c>
      <c r="I40" s="7">
        <f>AVERAGE(I37:I39)</f>
        <v>0.5575</v>
      </c>
      <c r="J40" s="7"/>
      <c r="K40" s="7"/>
      <c r="O40" t="s">
        <v>4</v>
      </c>
      <c r="P40" s="7">
        <f>AVERAGE(P37:P39)</f>
        <v>0.5615</v>
      </c>
      <c r="Q40" s="7"/>
      <c r="R40" s="7"/>
    </row>
    <row r="41" spans="1:18" x14ac:dyDescent="0.25">
      <c r="A41" t="s">
        <v>5</v>
      </c>
      <c r="C41" s="9">
        <f>C40/C43</f>
        <v>2.1793103448275862E-2</v>
      </c>
      <c r="D41" s="9"/>
      <c r="E41" s="9"/>
      <c r="G41" t="s">
        <v>5</v>
      </c>
      <c r="I41" s="9">
        <f>I40/I43</f>
        <v>1.252808988764045E-2</v>
      </c>
      <c r="J41" s="9"/>
      <c r="K41" s="9"/>
      <c r="N41" t="s">
        <v>5</v>
      </c>
      <c r="P41" s="9">
        <f>P40/P43</f>
        <v>1.3864197530864198E-2</v>
      </c>
      <c r="Q41" s="9"/>
      <c r="R41" s="9"/>
    </row>
    <row r="42" spans="1:18" x14ac:dyDescent="0.25">
      <c r="A42" s="3" t="s">
        <v>6</v>
      </c>
      <c r="B42" s="2"/>
      <c r="C42" s="10">
        <f>C41*100</f>
        <v>2.1793103448275861</v>
      </c>
      <c r="D42" s="10"/>
      <c r="E42" s="10"/>
      <c r="G42" s="3" t="s">
        <v>6</v>
      </c>
      <c r="H42" s="2"/>
      <c r="I42" s="10">
        <f>I41*100</f>
        <v>1.252808988764045</v>
      </c>
      <c r="J42" s="10"/>
      <c r="K42" s="10"/>
      <c r="N42" s="3" t="s">
        <v>6</v>
      </c>
      <c r="O42" s="2"/>
      <c r="P42" s="10">
        <f>P41*100</f>
        <v>1.3864197530864197</v>
      </c>
      <c r="Q42" s="10"/>
      <c r="R42" s="10"/>
    </row>
    <row r="43" spans="1:18" x14ac:dyDescent="0.25">
      <c r="A43" t="s">
        <v>8</v>
      </c>
      <c r="C43" s="8">
        <v>14.5</v>
      </c>
      <c r="D43" s="8"/>
      <c r="E43" s="8"/>
      <c r="G43" t="s">
        <v>8</v>
      </c>
      <c r="I43" s="8">
        <v>44.5</v>
      </c>
      <c r="J43" s="8"/>
      <c r="K43" s="8"/>
      <c r="N43" t="s">
        <v>8</v>
      </c>
      <c r="P43" s="8">
        <v>40.5</v>
      </c>
      <c r="Q43" s="8"/>
      <c r="R43" s="8"/>
    </row>
    <row r="45" spans="1:18" ht="18.75" x14ac:dyDescent="0.3">
      <c r="A45" s="12"/>
      <c r="B45" s="13" t="s">
        <v>13</v>
      </c>
      <c r="C45" s="12"/>
      <c r="G45" s="12"/>
      <c r="H45" s="13" t="s">
        <v>13</v>
      </c>
      <c r="I45" s="12"/>
      <c r="N45" s="12"/>
      <c r="O45" s="13" t="s">
        <v>13</v>
      </c>
      <c r="P45" s="12"/>
    </row>
    <row r="46" spans="1:18" x14ac:dyDescent="0.25">
      <c r="A46" s="4"/>
      <c r="B46" s="4" t="s">
        <v>2</v>
      </c>
      <c r="C46" s="5" t="s">
        <v>1</v>
      </c>
      <c r="D46" s="5"/>
      <c r="E46" s="5"/>
      <c r="G46" s="4"/>
      <c r="H46" s="4" t="s">
        <v>2</v>
      </c>
      <c r="I46" s="5" t="s">
        <v>1</v>
      </c>
      <c r="J46" s="5"/>
      <c r="K46" s="5"/>
      <c r="N46" s="4"/>
      <c r="O46" s="4" t="s">
        <v>2</v>
      </c>
      <c r="P46" s="5" t="s">
        <v>1</v>
      </c>
      <c r="Q46" s="5"/>
      <c r="R46" s="5"/>
    </row>
    <row r="47" spans="1:18" x14ac:dyDescent="0.25">
      <c r="A47" t="s">
        <v>3</v>
      </c>
      <c r="B47">
        <v>1</v>
      </c>
      <c r="C47" s="6">
        <v>0.32100000000000001</v>
      </c>
      <c r="D47" s="6"/>
      <c r="E47" s="6"/>
      <c r="G47" t="s">
        <v>3</v>
      </c>
      <c r="H47">
        <v>1</v>
      </c>
      <c r="I47" s="6">
        <v>0.51400000000000001</v>
      </c>
      <c r="J47" s="6"/>
      <c r="K47" s="6"/>
      <c r="N47" t="s">
        <v>3</v>
      </c>
      <c r="O47">
        <v>1</v>
      </c>
      <c r="P47" s="6">
        <v>0.60099999999999998</v>
      </c>
      <c r="Q47" s="6"/>
      <c r="R47" s="6"/>
    </row>
    <row r="48" spans="1:18" x14ac:dyDescent="0.25">
      <c r="B48">
        <v>2</v>
      </c>
      <c r="C48" s="6">
        <v>0.30199999999999999</v>
      </c>
      <c r="D48" s="6"/>
      <c r="E48" s="6"/>
      <c r="H48">
        <v>2</v>
      </c>
      <c r="I48" s="6">
        <v>0.61599999999999999</v>
      </c>
      <c r="J48" s="6"/>
      <c r="K48" s="6"/>
      <c r="O48">
        <v>2</v>
      </c>
      <c r="P48" s="6">
        <v>0.73199999999999998</v>
      </c>
      <c r="Q48" s="6"/>
      <c r="R48" s="6"/>
    </row>
    <row r="49" spans="1:18" x14ac:dyDescent="0.25">
      <c r="C49" s="6"/>
      <c r="D49" s="6"/>
      <c r="E49" s="6"/>
      <c r="I49" s="6"/>
      <c r="J49" s="6"/>
      <c r="K49" s="6"/>
      <c r="P49" s="6"/>
      <c r="Q49" s="6"/>
      <c r="R49" s="6"/>
    </row>
    <row r="50" spans="1:18" x14ac:dyDescent="0.25">
      <c r="B50" t="s">
        <v>4</v>
      </c>
      <c r="C50" s="7">
        <f>AVERAGE(C47:C49)</f>
        <v>0.3115</v>
      </c>
      <c r="D50" s="7"/>
      <c r="E50" s="7"/>
      <c r="H50" t="s">
        <v>4</v>
      </c>
      <c r="I50" s="7">
        <f>AVERAGE(I47:I49)</f>
        <v>0.56499999999999995</v>
      </c>
      <c r="J50" s="7"/>
      <c r="K50" s="7"/>
      <c r="O50" t="s">
        <v>4</v>
      </c>
      <c r="P50" s="7">
        <f>AVERAGE(P47:P49)</f>
        <v>0.66649999999999998</v>
      </c>
      <c r="Q50" s="7"/>
      <c r="R50" s="7"/>
    </row>
    <row r="51" spans="1:18" x14ac:dyDescent="0.25">
      <c r="A51" t="s">
        <v>5</v>
      </c>
      <c r="C51" s="9">
        <f>C50/C53</f>
        <v>3.0242718446601941E-2</v>
      </c>
      <c r="D51" s="9"/>
      <c r="E51" s="9"/>
      <c r="G51" t="s">
        <v>5</v>
      </c>
      <c r="I51" s="9">
        <f>I50/I53</f>
        <v>2.5111111111111108E-2</v>
      </c>
      <c r="J51" s="9"/>
      <c r="K51" s="9"/>
      <c r="N51" t="s">
        <v>5</v>
      </c>
      <c r="P51" s="9">
        <f>P50/P53</f>
        <v>3.0295454545454546E-2</v>
      </c>
      <c r="Q51" s="9"/>
      <c r="R51" s="9"/>
    </row>
    <row r="52" spans="1:18" x14ac:dyDescent="0.25">
      <c r="A52" s="3" t="s">
        <v>6</v>
      </c>
      <c r="B52" s="2"/>
      <c r="C52" s="10">
        <f>C51*100</f>
        <v>3.0242718446601939</v>
      </c>
      <c r="D52" s="10"/>
      <c r="E52" s="10"/>
      <c r="G52" s="3" t="s">
        <v>6</v>
      </c>
      <c r="H52" s="2"/>
      <c r="I52" s="10">
        <f>I51*100</f>
        <v>2.5111111111111106</v>
      </c>
      <c r="J52" s="10"/>
      <c r="K52" s="10"/>
      <c r="N52" s="3" t="s">
        <v>6</v>
      </c>
      <c r="O52" s="2"/>
      <c r="P52" s="10">
        <f>P51*100</f>
        <v>3.0295454545454548</v>
      </c>
      <c r="Q52" s="10"/>
      <c r="R52" s="10"/>
    </row>
    <row r="53" spans="1:18" x14ac:dyDescent="0.25">
      <c r="A53" t="s">
        <v>8</v>
      </c>
      <c r="C53" s="8">
        <v>10.3</v>
      </c>
      <c r="D53" s="8"/>
      <c r="E53" s="8"/>
      <c r="G53" t="s">
        <v>8</v>
      </c>
      <c r="I53" s="8">
        <v>22.5</v>
      </c>
      <c r="J53" s="8"/>
      <c r="K53" s="8"/>
      <c r="N53" t="s">
        <v>8</v>
      </c>
      <c r="P53" s="8">
        <v>22</v>
      </c>
      <c r="Q53" s="8"/>
      <c r="R53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9097-3B17-4B7F-AA70-C291C02322F2}">
  <dimension ref="A1:AD53"/>
  <sheetViews>
    <sheetView topLeftCell="J1" workbookViewId="0">
      <selection activeCell="AA1" sqref="AA1:AD18"/>
    </sheetView>
  </sheetViews>
  <sheetFormatPr defaultRowHeight="15" x14ac:dyDescent="0.25"/>
  <cols>
    <col min="27" max="28" width="13" customWidth="1"/>
    <col min="29" max="29" width="11.42578125" customWidth="1"/>
    <col min="30" max="30" width="10.5703125" bestFit="1" customWidth="1"/>
  </cols>
  <sheetData>
    <row r="1" spans="1:30" ht="45" x14ac:dyDescent="0.25">
      <c r="A1" t="s">
        <v>18</v>
      </c>
      <c r="G1" t="s">
        <v>19</v>
      </c>
      <c r="N1" t="s">
        <v>20</v>
      </c>
      <c r="AA1" s="34" t="s">
        <v>32</v>
      </c>
      <c r="AB1" s="34" t="s">
        <v>48</v>
      </c>
      <c r="AC1" s="33" t="s">
        <v>31</v>
      </c>
      <c r="AD1" t="s">
        <v>7</v>
      </c>
    </row>
    <row r="2" spans="1:30" ht="18.75" x14ac:dyDescent="0.3">
      <c r="A2" s="12"/>
      <c r="B2" s="13" t="s">
        <v>10</v>
      </c>
      <c r="C2" s="12"/>
      <c r="G2" s="12"/>
      <c r="H2" s="13" t="s">
        <v>10</v>
      </c>
      <c r="I2" s="12"/>
      <c r="N2" s="12"/>
      <c r="O2" s="13" t="s">
        <v>10</v>
      </c>
      <c r="P2" s="12"/>
      <c r="AA2" t="s">
        <v>33</v>
      </c>
      <c r="AB2">
        <v>25</v>
      </c>
      <c r="AC2" s="8">
        <f>(50*1)/AB2</f>
        <v>2</v>
      </c>
      <c r="AD2" s="8">
        <f>50-AC2</f>
        <v>48</v>
      </c>
    </row>
    <row r="3" spans="1:30" x14ac:dyDescent="0.25">
      <c r="A3" s="4"/>
      <c r="B3" s="4" t="s">
        <v>2</v>
      </c>
      <c r="C3" s="5" t="s">
        <v>0</v>
      </c>
      <c r="D3" s="5" t="s">
        <v>1</v>
      </c>
      <c r="E3" s="5"/>
      <c r="G3" s="4"/>
      <c r="H3" s="4" t="s">
        <v>2</v>
      </c>
      <c r="I3" s="5" t="s">
        <v>0</v>
      </c>
      <c r="J3" s="5" t="s">
        <v>1</v>
      </c>
      <c r="K3" s="5"/>
      <c r="N3" s="4"/>
      <c r="O3" s="4" t="s">
        <v>2</v>
      </c>
      <c r="P3" s="5" t="s">
        <v>0</v>
      </c>
      <c r="Q3" s="5" t="s">
        <v>1</v>
      </c>
      <c r="T3" s="4" t="s">
        <v>30</v>
      </c>
      <c r="AA3" t="s">
        <v>34</v>
      </c>
      <c r="AB3">
        <v>12</v>
      </c>
      <c r="AC3" s="8">
        <f t="shared" ref="AC3:AC18" si="0">(50*1)/AB3</f>
        <v>4.166666666666667</v>
      </c>
      <c r="AD3" s="8">
        <f t="shared" ref="AD3:AD18" si="1">50-AC3</f>
        <v>45.833333333333336</v>
      </c>
    </row>
    <row r="4" spans="1:30" x14ac:dyDescent="0.25">
      <c r="A4" t="s">
        <v>3</v>
      </c>
      <c r="B4">
        <v>1</v>
      </c>
      <c r="C4" s="6">
        <v>0.14000000000000001</v>
      </c>
      <c r="D4" s="6">
        <v>0.36499999999999999</v>
      </c>
      <c r="E4" s="6"/>
      <c r="G4" t="s">
        <v>3</v>
      </c>
      <c r="H4">
        <v>1</v>
      </c>
      <c r="I4" s="6">
        <v>0.34499999999999997</v>
      </c>
      <c r="J4" s="6">
        <v>0.71799999999999997</v>
      </c>
      <c r="K4" s="6"/>
      <c r="N4" t="s">
        <v>3</v>
      </c>
      <c r="O4">
        <v>1</v>
      </c>
      <c r="P4" s="6">
        <v>0.68300000000000005</v>
      </c>
      <c r="Q4" s="6">
        <v>0.77900000000000003</v>
      </c>
      <c r="U4" s="4" t="s">
        <v>0</v>
      </c>
      <c r="AA4" t="s">
        <v>35</v>
      </c>
      <c r="AB4">
        <v>14.5</v>
      </c>
      <c r="AC4" s="8">
        <f t="shared" si="0"/>
        <v>3.4482758620689653</v>
      </c>
      <c r="AD4" s="8">
        <f t="shared" si="1"/>
        <v>46.551724137931032</v>
      </c>
    </row>
    <row r="5" spans="1:30" x14ac:dyDescent="0.25">
      <c r="B5">
        <v>2</v>
      </c>
      <c r="C5" s="6">
        <v>0.70399999999999996</v>
      </c>
      <c r="D5" s="6">
        <v>0.37</v>
      </c>
      <c r="E5" s="6"/>
      <c r="H5">
        <v>2</v>
      </c>
      <c r="I5" s="6">
        <v>0.377</v>
      </c>
      <c r="J5" s="6">
        <v>0.50800000000000001</v>
      </c>
      <c r="K5" s="6"/>
      <c r="O5">
        <v>2</v>
      </c>
      <c r="P5" s="6">
        <v>0.443</v>
      </c>
      <c r="Q5" s="6">
        <v>0.63800000000000001</v>
      </c>
      <c r="R5" s="6"/>
      <c r="AA5" t="s">
        <v>36</v>
      </c>
      <c r="AB5">
        <v>1.56</v>
      </c>
      <c r="AC5" s="8">
        <f t="shared" si="0"/>
        <v>32.051282051282051</v>
      </c>
      <c r="AD5" s="8">
        <f t="shared" si="1"/>
        <v>17.948717948717949</v>
      </c>
    </row>
    <row r="6" spans="1:30" x14ac:dyDescent="0.25">
      <c r="C6" s="6"/>
      <c r="D6" s="6"/>
      <c r="E6" s="6"/>
      <c r="I6" s="6"/>
      <c r="J6" s="6"/>
      <c r="K6" s="6"/>
      <c r="P6" s="6"/>
      <c r="Q6" s="6"/>
      <c r="R6" s="6"/>
      <c r="U6" s="4" t="s">
        <v>21</v>
      </c>
      <c r="V6" s="4" t="s">
        <v>25</v>
      </c>
      <c r="W6" s="4" t="s">
        <v>26</v>
      </c>
      <c r="AA6" t="s">
        <v>37</v>
      </c>
      <c r="AB6">
        <v>10.3</v>
      </c>
      <c r="AC6" s="8">
        <f t="shared" si="0"/>
        <v>4.8543689320388346</v>
      </c>
      <c r="AD6" s="8">
        <f t="shared" si="1"/>
        <v>45.145631067961162</v>
      </c>
    </row>
    <row r="7" spans="1:30" x14ac:dyDescent="0.25">
      <c r="B7" t="s">
        <v>4</v>
      </c>
      <c r="C7" s="7">
        <f>AVERAGE(C4:C6)</f>
        <v>0.42199999999999999</v>
      </c>
      <c r="D7" s="7">
        <f>AVERAGE(D4:D6)</f>
        <v>0.36749999999999999</v>
      </c>
      <c r="E7" s="7"/>
      <c r="H7" t="s">
        <v>4</v>
      </c>
      <c r="I7" s="7">
        <f>AVERAGE(I4:I6)</f>
        <v>0.36099999999999999</v>
      </c>
      <c r="J7" s="7">
        <f>AVERAGE(J4:J6)</f>
        <v>0.61299999999999999</v>
      </c>
      <c r="K7" s="7"/>
      <c r="O7" t="s">
        <v>4</v>
      </c>
      <c r="P7" s="7">
        <f>AVERAGE(P4:P6)</f>
        <v>0.56300000000000006</v>
      </c>
      <c r="Q7" s="7">
        <f>AVERAGE(Q4:Q6)</f>
        <v>0.70850000000000002</v>
      </c>
      <c r="R7" s="7"/>
      <c r="T7" s="4" t="s">
        <v>22</v>
      </c>
      <c r="U7" s="11">
        <f>C10</f>
        <v>21.5</v>
      </c>
      <c r="V7" s="11">
        <f>C21</f>
        <v>25</v>
      </c>
      <c r="W7" s="11">
        <f>C32</f>
        <v>21</v>
      </c>
      <c r="AC7" s="8"/>
      <c r="AD7" s="8"/>
    </row>
    <row r="8" spans="1:30" x14ac:dyDescent="0.25">
      <c r="A8" t="s">
        <v>5</v>
      </c>
      <c r="C8" s="9">
        <f>C7/C10</f>
        <v>1.9627906976744186E-2</v>
      </c>
      <c r="D8" s="9">
        <f>D7/D10</f>
        <v>1.47E-2</v>
      </c>
      <c r="E8" s="9"/>
      <c r="G8" t="s">
        <v>5</v>
      </c>
      <c r="I8" s="9">
        <f>I7/I10</f>
        <v>7.1485148514851479E-3</v>
      </c>
      <c r="J8" s="9">
        <f>J7/J10</f>
        <v>1.094642857142857E-2</v>
      </c>
      <c r="K8" s="9"/>
      <c r="N8" t="s">
        <v>5</v>
      </c>
      <c r="P8" s="9">
        <f>P7/P10</f>
        <v>1.1608247422680414E-2</v>
      </c>
      <c r="Q8" s="9">
        <f>Q7/Q10</f>
        <v>1.3242990654205608E-2</v>
      </c>
      <c r="R8" s="9"/>
      <c r="T8" s="4" t="s">
        <v>23</v>
      </c>
      <c r="U8" s="11">
        <f>I10</f>
        <v>50.5</v>
      </c>
      <c r="V8" s="11">
        <f>I21</f>
        <v>33.5</v>
      </c>
      <c r="W8" s="11">
        <f>I32</f>
        <v>37.5</v>
      </c>
      <c r="AA8" t="s">
        <v>38</v>
      </c>
      <c r="AB8">
        <v>56</v>
      </c>
      <c r="AC8" s="8">
        <f t="shared" si="0"/>
        <v>0.8928571428571429</v>
      </c>
      <c r="AD8" s="8">
        <f t="shared" si="1"/>
        <v>49.107142857142854</v>
      </c>
    </row>
    <row r="9" spans="1:30" x14ac:dyDescent="0.25">
      <c r="A9" s="3" t="s">
        <v>6</v>
      </c>
      <c r="B9" s="2"/>
      <c r="C9" s="10">
        <f>C8*100</f>
        <v>1.9627906976744187</v>
      </c>
      <c r="D9" s="10">
        <f>D8*100</f>
        <v>1.47</v>
      </c>
      <c r="E9" s="10"/>
      <c r="G9" s="3" t="s">
        <v>6</v>
      </c>
      <c r="H9" s="2"/>
      <c r="I9" s="10">
        <f>I8*100</f>
        <v>0.71485148514851482</v>
      </c>
      <c r="J9" s="10">
        <f>J8*100</f>
        <v>1.094642857142857</v>
      </c>
      <c r="K9" s="10"/>
      <c r="N9" s="3" t="s">
        <v>6</v>
      </c>
      <c r="O9" s="2"/>
      <c r="P9" s="10">
        <f>P8*100</f>
        <v>1.1608247422680413</v>
      </c>
      <c r="Q9" s="10">
        <f>Q8*100</f>
        <v>1.3242990654205609</v>
      </c>
      <c r="R9" s="10"/>
      <c r="T9" s="4" t="s">
        <v>24</v>
      </c>
      <c r="U9" s="11">
        <f>P10</f>
        <v>48.5</v>
      </c>
      <c r="V9" s="11">
        <f>P21</f>
        <v>40</v>
      </c>
      <c r="W9" s="11">
        <f>P32</f>
        <v>33.5</v>
      </c>
      <c r="AA9" t="s">
        <v>39</v>
      </c>
      <c r="AB9">
        <v>26.5</v>
      </c>
      <c r="AC9" s="8">
        <f t="shared" si="0"/>
        <v>1.8867924528301887</v>
      </c>
      <c r="AD9" s="8">
        <f t="shared" si="1"/>
        <v>48.113207547169814</v>
      </c>
    </row>
    <row r="10" spans="1:30" x14ac:dyDescent="0.25">
      <c r="A10" t="s">
        <v>8</v>
      </c>
      <c r="C10" s="8">
        <v>21.5</v>
      </c>
      <c r="D10" s="8">
        <v>25</v>
      </c>
      <c r="E10" s="8"/>
      <c r="G10" t="s">
        <v>8</v>
      </c>
      <c r="I10" s="8">
        <v>50.5</v>
      </c>
      <c r="J10" s="8">
        <v>56</v>
      </c>
      <c r="K10" s="8"/>
      <c r="N10" t="s">
        <v>8</v>
      </c>
      <c r="P10" s="8">
        <v>48.5</v>
      </c>
      <c r="Q10" s="8">
        <v>53.5</v>
      </c>
      <c r="R10" s="8"/>
      <c r="T10" s="32"/>
      <c r="U10" s="25"/>
      <c r="V10" s="25"/>
      <c r="W10" s="25"/>
      <c r="X10" s="24"/>
      <c r="AA10" t="s">
        <v>40</v>
      </c>
      <c r="AB10">
        <v>44.5</v>
      </c>
      <c r="AC10" s="8">
        <f t="shared" si="0"/>
        <v>1.1235955056179776</v>
      </c>
      <c r="AD10" s="8">
        <f t="shared" si="1"/>
        <v>48.876404494382022</v>
      </c>
    </row>
    <row r="11" spans="1:30" x14ac:dyDescent="0.25">
      <c r="T11" s="4"/>
      <c r="U11" s="4" t="s">
        <v>1</v>
      </c>
      <c r="V11" s="4"/>
      <c r="W11" s="4"/>
      <c r="X11" s="4"/>
      <c r="Y11" s="4"/>
      <c r="AA11" t="s">
        <v>41</v>
      </c>
      <c r="AB11">
        <v>16.5</v>
      </c>
      <c r="AC11" s="8">
        <f t="shared" si="0"/>
        <v>3.0303030303030303</v>
      </c>
      <c r="AD11" s="8">
        <f t="shared" si="1"/>
        <v>46.969696969696969</v>
      </c>
    </row>
    <row r="12" spans="1:30" x14ac:dyDescent="0.25">
      <c r="T12" s="4"/>
      <c r="U12" s="4" t="s">
        <v>21</v>
      </c>
      <c r="V12" s="4" t="s">
        <v>14</v>
      </c>
      <c r="W12" s="4" t="s">
        <v>15</v>
      </c>
      <c r="X12" s="4" t="s">
        <v>16</v>
      </c>
      <c r="Y12" s="4" t="s">
        <v>17</v>
      </c>
      <c r="AA12" t="s">
        <v>42</v>
      </c>
      <c r="AB12">
        <v>22.5</v>
      </c>
      <c r="AC12" s="8">
        <f t="shared" si="0"/>
        <v>2.2222222222222223</v>
      </c>
      <c r="AD12" s="8">
        <f t="shared" si="1"/>
        <v>47.777777777777779</v>
      </c>
    </row>
    <row r="13" spans="1:30" ht="18.75" x14ac:dyDescent="0.3">
      <c r="A13" s="12"/>
      <c r="B13" s="13" t="s">
        <v>9</v>
      </c>
      <c r="C13" s="12"/>
      <c r="G13" s="12"/>
      <c r="H13" s="13" t="s">
        <v>9</v>
      </c>
      <c r="I13" s="12"/>
      <c r="N13" s="12"/>
      <c r="O13" s="13" t="s">
        <v>9</v>
      </c>
      <c r="P13" s="12"/>
      <c r="T13" s="4" t="s">
        <v>22</v>
      </c>
      <c r="U13" s="11">
        <f>D10</f>
        <v>25</v>
      </c>
      <c r="V13" s="11">
        <f>D21</f>
        <v>12</v>
      </c>
      <c r="W13" s="11">
        <f>C43</f>
        <v>14.5</v>
      </c>
      <c r="X13" s="11">
        <f>D32</f>
        <v>1.56</v>
      </c>
      <c r="Y13" s="11">
        <f>C53</f>
        <v>10.3</v>
      </c>
      <c r="AC13" s="8"/>
      <c r="AD13" s="8"/>
    </row>
    <row r="14" spans="1:30" x14ac:dyDescent="0.25">
      <c r="A14" s="4"/>
      <c r="B14" s="4" t="s">
        <v>2</v>
      </c>
      <c r="C14" s="5" t="s">
        <v>0</v>
      </c>
      <c r="D14" s="5" t="s">
        <v>1</v>
      </c>
      <c r="E14" s="5"/>
      <c r="G14" s="4"/>
      <c r="H14" s="4" t="s">
        <v>2</v>
      </c>
      <c r="I14" s="5" t="s">
        <v>0</v>
      </c>
      <c r="J14" s="5" t="s">
        <v>1</v>
      </c>
      <c r="K14" s="5"/>
      <c r="N14" s="4"/>
      <c r="O14" s="4" t="s">
        <v>2</v>
      </c>
      <c r="P14" s="5" t="s">
        <v>0</v>
      </c>
      <c r="Q14" s="5" t="s">
        <v>1</v>
      </c>
      <c r="R14" s="5"/>
      <c r="T14" s="4" t="s">
        <v>23</v>
      </c>
      <c r="U14" s="11">
        <f>J10</f>
        <v>56</v>
      </c>
      <c r="V14" s="11">
        <f>J21</f>
        <v>26.5</v>
      </c>
      <c r="W14" s="11">
        <f>I43</f>
        <v>44.5</v>
      </c>
      <c r="X14" s="11">
        <f>J32</f>
        <v>16.5</v>
      </c>
      <c r="Y14" s="11">
        <f>I53</f>
        <v>22.5</v>
      </c>
      <c r="AA14" t="s">
        <v>43</v>
      </c>
      <c r="AB14">
        <v>53.5</v>
      </c>
      <c r="AC14" s="8">
        <f t="shared" si="0"/>
        <v>0.93457943925233644</v>
      </c>
      <c r="AD14" s="8">
        <f t="shared" si="1"/>
        <v>49.065420560747661</v>
      </c>
    </row>
    <row r="15" spans="1:30" x14ac:dyDescent="0.25">
      <c r="A15" t="s">
        <v>3</v>
      </c>
      <c r="B15">
        <v>1</v>
      </c>
      <c r="C15" s="6">
        <v>0.51300000000000001</v>
      </c>
      <c r="D15" s="6">
        <v>0.27100000000000002</v>
      </c>
      <c r="E15" s="6"/>
      <c r="G15" t="s">
        <v>3</v>
      </c>
      <c r="H15">
        <v>1</v>
      </c>
      <c r="I15" s="6">
        <v>0.45800000000000002</v>
      </c>
      <c r="J15" s="6">
        <v>0.36899999999999999</v>
      </c>
      <c r="K15" s="6"/>
      <c r="N15" t="s">
        <v>3</v>
      </c>
      <c r="O15">
        <v>1</v>
      </c>
      <c r="P15" s="6">
        <v>0.41599999999999998</v>
      </c>
      <c r="Q15" s="6">
        <v>0.40799999999999997</v>
      </c>
      <c r="R15" s="6"/>
      <c r="T15" s="15" t="s">
        <v>24</v>
      </c>
      <c r="U15" s="11">
        <f>Q10</f>
        <v>53.5</v>
      </c>
      <c r="V15" s="11">
        <f>Q21</f>
        <v>21.5</v>
      </c>
      <c r="W15" s="11">
        <f>P43</f>
        <v>40.5</v>
      </c>
      <c r="X15" s="11">
        <f>Q32</f>
        <v>7.7</v>
      </c>
      <c r="Y15" s="11">
        <f>P53</f>
        <v>22</v>
      </c>
      <c r="AA15" t="s">
        <v>44</v>
      </c>
      <c r="AB15">
        <v>21.5</v>
      </c>
      <c r="AC15" s="8">
        <f t="shared" si="0"/>
        <v>2.3255813953488373</v>
      </c>
      <c r="AD15" s="8">
        <f t="shared" si="1"/>
        <v>47.674418604651166</v>
      </c>
    </row>
    <row r="16" spans="1:30" x14ac:dyDescent="0.25">
      <c r="B16">
        <v>2</v>
      </c>
      <c r="C16" s="6">
        <v>0.376</v>
      </c>
      <c r="D16" s="6">
        <v>0.22500000000000001</v>
      </c>
      <c r="E16" s="6"/>
      <c r="H16">
        <v>2</v>
      </c>
      <c r="I16" s="6">
        <v>0.40699999999999997</v>
      </c>
      <c r="J16" s="6">
        <v>0.29199999999999998</v>
      </c>
      <c r="K16" s="6"/>
      <c r="O16">
        <v>2</v>
      </c>
      <c r="P16" s="6">
        <v>0.56699999999999995</v>
      </c>
      <c r="Q16" s="6">
        <v>0.52400000000000002</v>
      </c>
      <c r="R16" s="6"/>
      <c r="T16" s="24"/>
      <c r="U16" s="25"/>
      <c r="V16" s="25"/>
      <c r="W16" s="25"/>
      <c r="X16" s="24"/>
      <c r="Y16" s="25"/>
      <c r="AA16" t="s">
        <v>45</v>
      </c>
      <c r="AB16">
        <v>40.5</v>
      </c>
      <c r="AC16" s="8">
        <f t="shared" si="0"/>
        <v>1.2345679012345678</v>
      </c>
      <c r="AD16" s="8">
        <f t="shared" si="1"/>
        <v>48.76543209876543</v>
      </c>
    </row>
    <row r="17" spans="1:30" x14ac:dyDescent="0.25">
      <c r="C17" s="6"/>
      <c r="D17" s="6"/>
      <c r="E17" s="6"/>
      <c r="I17" s="6"/>
      <c r="J17" s="6"/>
      <c r="K17" s="6"/>
      <c r="P17" s="6"/>
      <c r="Q17" s="6"/>
      <c r="R17" s="6"/>
      <c r="AA17" t="s">
        <v>46</v>
      </c>
      <c r="AB17">
        <v>7.7</v>
      </c>
      <c r="AC17" s="8">
        <f t="shared" si="0"/>
        <v>6.4935064935064934</v>
      </c>
      <c r="AD17" s="8">
        <f t="shared" si="1"/>
        <v>43.506493506493506</v>
      </c>
    </row>
    <row r="18" spans="1:30" x14ac:dyDescent="0.25">
      <c r="B18" t="s">
        <v>4</v>
      </c>
      <c r="C18" s="7">
        <f>AVERAGE(C15:C17)</f>
        <v>0.44450000000000001</v>
      </c>
      <c r="D18" s="7">
        <f>AVERAGE(D15:D17)</f>
        <v>0.248</v>
      </c>
      <c r="E18" s="7"/>
      <c r="H18" t="s">
        <v>4</v>
      </c>
      <c r="I18" s="7">
        <f>AVERAGE(I15:I17)</f>
        <v>0.4325</v>
      </c>
      <c r="J18" s="7">
        <f>AVERAGE(J15:J17)</f>
        <v>0.33050000000000002</v>
      </c>
      <c r="K18" s="7"/>
      <c r="O18" t="s">
        <v>4</v>
      </c>
      <c r="P18" s="7">
        <f>AVERAGE(P15:P17)</f>
        <v>0.49149999999999994</v>
      </c>
      <c r="Q18" s="7">
        <f>AVERAGE(Q15:Q17)</f>
        <v>0.46599999999999997</v>
      </c>
      <c r="R18" s="7"/>
      <c r="AA18" t="s">
        <v>47</v>
      </c>
      <c r="AB18">
        <v>22</v>
      </c>
      <c r="AC18" s="8">
        <f t="shared" si="0"/>
        <v>2.2727272727272729</v>
      </c>
      <c r="AD18" s="8">
        <f t="shared" si="1"/>
        <v>47.727272727272727</v>
      </c>
    </row>
    <row r="19" spans="1:30" x14ac:dyDescent="0.25">
      <c r="A19" t="s">
        <v>5</v>
      </c>
      <c r="C19" s="9">
        <f>C18/C21</f>
        <v>1.7780000000000001E-2</v>
      </c>
      <c r="D19" s="9">
        <f>D18/D21</f>
        <v>2.0666666666666667E-2</v>
      </c>
      <c r="E19" s="9"/>
      <c r="G19" t="s">
        <v>5</v>
      </c>
      <c r="I19" s="9">
        <f>I18/I21</f>
        <v>1.291044776119403E-2</v>
      </c>
      <c r="J19" s="9">
        <f>J18/J21</f>
        <v>1.2471698113207547E-2</v>
      </c>
      <c r="K19" s="9"/>
      <c r="N19" t="s">
        <v>5</v>
      </c>
      <c r="P19" s="9">
        <f>P18/P21</f>
        <v>1.2287499999999998E-2</v>
      </c>
      <c r="Q19" s="9">
        <f>Q18/Q21</f>
        <v>2.167441860465116E-2</v>
      </c>
      <c r="R19" s="9"/>
    </row>
    <row r="20" spans="1:30" ht="15.75" x14ac:dyDescent="0.25">
      <c r="A20" s="3" t="s">
        <v>6</v>
      </c>
      <c r="B20" s="2"/>
      <c r="C20" s="10">
        <f>C19*100</f>
        <v>1.778</v>
      </c>
      <c r="D20" s="10">
        <f>D19*100</f>
        <v>2.0666666666666664</v>
      </c>
      <c r="E20" s="10"/>
      <c r="G20" s="3" t="s">
        <v>6</v>
      </c>
      <c r="H20" s="2"/>
      <c r="I20" s="10">
        <f>I19*100</f>
        <v>1.291044776119403</v>
      </c>
      <c r="J20" s="10">
        <f>J19*100</f>
        <v>1.2471698113207548</v>
      </c>
      <c r="K20" s="10"/>
      <c r="N20" s="3" t="s">
        <v>6</v>
      </c>
      <c r="O20" s="2"/>
      <c r="P20" s="10">
        <f>P19*100</f>
        <v>1.2287499999999998</v>
      </c>
      <c r="Q20" s="10">
        <f>Q19*100</f>
        <v>2.1674418604651158</v>
      </c>
      <c r="R20" s="10"/>
      <c r="T20" s="16"/>
      <c r="U20" s="31"/>
      <c r="V20" s="17"/>
      <c r="W20" s="17"/>
      <c r="X20" s="17"/>
      <c r="Y20" s="18"/>
      <c r="Z20" s="4"/>
      <c r="AA20" t="s">
        <v>49</v>
      </c>
    </row>
    <row r="21" spans="1:30" x14ac:dyDescent="0.25">
      <c r="A21" t="s">
        <v>8</v>
      </c>
      <c r="C21" s="8">
        <v>25</v>
      </c>
      <c r="D21" s="8">
        <v>12</v>
      </c>
      <c r="E21" s="8"/>
      <c r="G21" t="s">
        <v>8</v>
      </c>
      <c r="I21" s="8">
        <v>33.5</v>
      </c>
      <c r="J21" s="8">
        <v>26.5</v>
      </c>
      <c r="K21" s="8"/>
      <c r="N21" t="s">
        <v>8</v>
      </c>
      <c r="P21" s="8">
        <v>40</v>
      </c>
      <c r="Q21" s="8">
        <v>21.5</v>
      </c>
      <c r="R21" s="8"/>
      <c r="T21" s="19"/>
      <c r="U21" s="1"/>
      <c r="V21" s="1"/>
      <c r="W21" s="1"/>
      <c r="X21" s="1"/>
      <c r="Y21" s="20"/>
      <c r="Z21" s="4"/>
    </row>
    <row r="22" spans="1:30" x14ac:dyDescent="0.25">
      <c r="T22" s="19"/>
      <c r="U22" s="1"/>
      <c r="V22" s="1"/>
      <c r="W22" s="1"/>
      <c r="X22" s="1"/>
      <c r="Y22" s="20"/>
      <c r="Z22" s="4"/>
    </row>
    <row r="23" spans="1:30" x14ac:dyDescent="0.25">
      <c r="T23" s="19"/>
      <c r="U23" s="26"/>
      <c r="V23" s="26"/>
      <c r="W23" s="26"/>
      <c r="X23" s="1"/>
      <c r="Y23" s="20"/>
      <c r="Z23" s="4"/>
    </row>
    <row r="24" spans="1:30" ht="18.75" x14ac:dyDescent="0.3">
      <c r="A24" s="12"/>
      <c r="B24" s="13" t="s">
        <v>11</v>
      </c>
      <c r="C24" s="12"/>
      <c r="G24" s="12"/>
      <c r="H24" s="13" t="s">
        <v>11</v>
      </c>
      <c r="I24" s="12"/>
      <c r="N24" s="12"/>
      <c r="O24" s="13" t="s">
        <v>11</v>
      </c>
      <c r="P24" s="12"/>
      <c r="T24" s="19"/>
      <c r="U24" s="26"/>
      <c r="V24" s="26"/>
      <c r="W24" s="26"/>
      <c r="X24" s="1"/>
      <c r="Y24" s="20"/>
      <c r="Z24" s="4"/>
    </row>
    <row r="25" spans="1:30" x14ac:dyDescent="0.25">
      <c r="A25" s="4"/>
      <c r="B25" s="4" t="s">
        <v>2</v>
      </c>
      <c r="C25" s="5" t="s">
        <v>0</v>
      </c>
      <c r="D25" s="5" t="s">
        <v>1</v>
      </c>
      <c r="E25" s="5"/>
      <c r="G25" s="4"/>
      <c r="H25" s="4" t="s">
        <v>2</v>
      </c>
      <c r="I25" s="5" t="s">
        <v>0</v>
      </c>
      <c r="J25" s="5" t="s">
        <v>1</v>
      </c>
      <c r="K25" s="5"/>
      <c r="N25" s="4"/>
      <c r="O25" s="4" t="s">
        <v>2</v>
      </c>
      <c r="P25" s="5" t="s">
        <v>0</v>
      </c>
      <c r="Q25" s="5" t="s">
        <v>1</v>
      </c>
      <c r="R25" s="5"/>
      <c r="T25" s="19"/>
      <c r="U25" s="26"/>
      <c r="V25" s="26"/>
      <c r="W25" s="26"/>
      <c r="X25" s="1"/>
      <c r="Y25" s="20"/>
      <c r="Z25" s="4"/>
    </row>
    <row r="26" spans="1:30" x14ac:dyDescent="0.25">
      <c r="A26" t="s">
        <v>3</v>
      </c>
      <c r="B26">
        <v>1</v>
      </c>
      <c r="C26" s="6">
        <v>0.40899999999999997</v>
      </c>
      <c r="D26" s="6">
        <v>0.13100000000000001</v>
      </c>
      <c r="E26" s="6"/>
      <c r="G26" t="s">
        <v>3</v>
      </c>
      <c r="H26">
        <v>1</v>
      </c>
      <c r="I26" s="6">
        <v>0.76300000000000001</v>
      </c>
      <c r="J26" s="6">
        <v>0.223</v>
      </c>
      <c r="K26" s="6"/>
      <c r="N26" t="s">
        <v>3</v>
      </c>
      <c r="O26">
        <v>1</v>
      </c>
      <c r="P26" s="6">
        <v>0.66200000000000003</v>
      </c>
      <c r="Q26" s="6">
        <v>0.23899999999999999</v>
      </c>
      <c r="R26" s="6"/>
      <c r="T26" s="19"/>
      <c r="U26" s="1"/>
      <c r="V26" s="1"/>
      <c r="W26" s="1"/>
      <c r="X26" s="1"/>
      <c r="Y26" s="20"/>
      <c r="Z26" s="4"/>
    </row>
    <row r="27" spans="1:30" ht="15.75" x14ac:dyDescent="0.25">
      <c r="B27">
        <v>2</v>
      </c>
      <c r="C27" s="6">
        <v>0.53500000000000003</v>
      </c>
      <c r="D27" s="6">
        <v>0.16</v>
      </c>
      <c r="E27" s="6"/>
      <c r="H27">
        <v>2</v>
      </c>
      <c r="I27" s="6">
        <v>0.317</v>
      </c>
      <c r="J27" s="6">
        <v>0.22900000000000001</v>
      </c>
      <c r="K27" s="6"/>
      <c r="O27">
        <v>2</v>
      </c>
      <c r="P27" s="6">
        <v>0.83499999999999996</v>
      </c>
      <c r="Q27" s="6">
        <v>0.192</v>
      </c>
      <c r="R27" s="6"/>
      <c r="T27" s="19"/>
      <c r="U27" s="31"/>
      <c r="V27" s="1"/>
      <c r="W27" s="1"/>
      <c r="X27" s="1"/>
      <c r="Y27" s="20"/>
      <c r="Z27" s="4"/>
    </row>
    <row r="28" spans="1:30" x14ac:dyDescent="0.25">
      <c r="C28" s="6"/>
      <c r="D28" s="6"/>
      <c r="E28" s="6"/>
      <c r="I28" s="6"/>
      <c r="J28" s="6"/>
      <c r="K28" s="6"/>
      <c r="P28" s="6"/>
      <c r="Q28" s="6"/>
      <c r="R28" s="6"/>
      <c r="T28" s="27"/>
      <c r="U28" s="1"/>
      <c r="V28" s="1"/>
      <c r="W28" s="1"/>
      <c r="X28" s="1"/>
      <c r="Y28" s="20"/>
      <c r="Z28" s="4"/>
    </row>
    <row r="29" spans="1:30" x14ac:dyDescent="0.25">
      <c r="B29" t="s">
        <v>4</v>
      </c>
      <c r="C29" s="7">
        <f>AVERAGE(C26:C28)</f>
        <v>0.47199999999999998</v>
      </c>
      <c r="D29" s="7">
        <f>AVERAGE(D26:D28)</f>
        <v>0.14550000000000002</v>
      </c>
      <c r="E29" s="7"/>
      <c r="H29" t="s">
        <v>4</v>
      </c>
      <c r="I29" s="7">
        <f>AVERAGE(I26:I28)</f>
        <v>0.54</v>
      </c>
      <c r="J29" s="7">
        <f>AVERAGE(J26:J28)</f>
        <v>0.22600000000000001</v>
      </c>
      <c r="K29" s="7"/>
      <c r="O29" t="s">
        <v>4</v>
      </c>
      <c r="P29" s="7">
        <f>AVERAGE(P26:P28)</f>
        <v>0.74849999999999994</v>
      </c>
      <c r="Q29" s="7">
        <f>AVERAGE(Q26:Q28)</f>
        <v>0.2155</v>
      </c>
      <c r="R29" s="7"/>
      <c r="T29" s="19"/>
      <c r="U29" s="1"/>
      <c r="V29" s="1"/>
      <c r="W29" s="1"/>
      <c r="X29" s="1"/>
      <c r="Y29" s="20"/>
      <c r="Z29" s="4"/>
    </row>
    <row r="30" spans="1:30" x14ac:dyDescent="0.25">
      <c r="A30" t="s">
        <v>5</v>
      </c>
      <c r="C30" s="9">
        <f>C29/C32</f>
        <v>2.2476190476190476E-2</v>
      </c>
      <c r="D30" s="9">
        <f>D29/D32</f>
        <v>9.3269230769230771E-2</v>
      </c>
      <c r="E30" s="9"/>
      <c r="G30" t="s">
        <v>5</v>
      </c>
      <c r="I30" s="9">
        <f>I29/I32</f>
        <v>1.4400000000000001E-2</v>
      </c>
      <c r="J30" s="9">
        <f>J29/J32</f>
        <v>1.3696969696969697E-2</v>
      </c>
      <c r="K30" s="9"/>
      <c r="N30" t="s">
        <v>5</v>
      </c>
      <c r="P30" s="9">
        <f>P29/P32</f>
        <v>2.2343283582089552E-2</v>
      </c>
      <c r="Q30" s="9">
        <f>Q29/Q32</f>
        <v>2.7987012987012987E-2</v>
      </c>
      <c r="R30" s="9"/>
      <c r="T30" s="19"/>
      <c r="U30" s="1"/>
      <c r="V30" s="1"/>
      <c r="W30" s="1"/>
      <c r="X30" s="1"/>
      <c r="Y30" s="20"/>
      <c r="Z30" s="4"/>
    </row>
    <row r="31" spans="1:30" x14ac:dyDescent="0.25">
      <c r="A31" s="3" t="s">
        <v>6</v>
      </c>
      <c r="B31" s="2"/>
      <c r="C31" s="10">
        <f>C30*100</f>
        <v>2.2476190476190476</v>
      </c>
      <c r="D31" s="10">
        <f>D30*100</f>
        <v>9.3269230769230766</v>
      </c>
      <c r="E31" s="10"/>
      <c r="G31" s="3" t="s">
        <v>6</v>
      </c>
      <c r="H31" s="2"/>
      <c r="I31" s="10">
        <f>I30*100</f>
        <v>1.4400000000000002</v>
      </c>
      <c r="J31" s="10">
        <f>J30*100</f>
        <v>1.3696969696969696</v>
      </c>
      <c r="K31" s="10"/>
      <c r="N31" s="3" t="s">
        <v>6</v>
      </c>
      <c r="O31" s="2"/>
      <c r="P31" s="10">
        <f>P30*100</f>
        <v>2.234328358208955</v>
      </c>
      <c r="Q31" s="10">
        <f>Q30*100</f>
        <v>2.7987012987012987</v>
      </c>
      <c r="R31" s="10"/>
      <c r="T31" s="21"/>
      <c r="U31" s="22"/>
      <c r="V31" s="22"/>
      <c r="W31" s="22"/>
      <c r="X31" s="22"/>
      <c r="Y31" s="23"/>
      <c r="Z31" s="4"/>
    </row>
    <row r="32" spans="1:30" x14ac:dyDescent="0.25">
      <c r="A32" t="s">
        <v>8</v>
      </c>
      <c r="C32" s="8">
        <v>21</v>
      </c>
      <c r="D32" s="8">
        <v>1.56</v>
      </c>
      <c r="E32" s="8"/>
      <c r="G32" t="s">
        <v>8</v>
      </c>
      <c r="I32" s="8">
        <v>37.5</v>
      </c>
      <c r="J32" s="8">
        <v>16.5</v>
      </c>
      <c r="K32" s="8"/>
      <c r="N32" t="s">
        <v>8</v>
      </c>
      <c r="P32" s="8">
        <v>33.5</v>
      </c>
      <c r="Q32" s="8">
        <v>7.7</v>
      </c>
      <c r="R32" s="8"/>
      <c r="T32" s="28"/>
      <c r="U32" s="29"/>
      <c r="V32" s="29"/>
      <c r="W32" s="29"/>
      <c r="X32" s="29"/>
      <c r="Y32" s="30"/>
    </row>
    <row r="35" spans="1:18" ht="18.75" x14ac:dyDescent="0.3">
      <c r="A35" s="12"/>
      <c r="B35" s="13" t="s">
        <v>12</v>
      </c>
      <c r="C35" s="12"/>
      <c r="G35" s="12"/>
      <c r="H35" s="13" t="s">
        <v>12</v>
      </c>
      <c r="I35" s="12"/>
      <c r="N35" s="12"/>
      <c r="O35" s="13" t="s">
        <v>12</v>
      </c>
      <c r="P35" s="12"/>
    </row>
    <row r="36" spans="1:18" x14ac:dyDescent="0.25">
      <c r="A36" s="4"/>
      <c r="B36" s="4" t="s">
        <v>2</v>
      </c>
      <c r="C36" s="5" t="s">
        <v>1</v>
      </c>
      <c r="D36" s="5"/>
      <c r="E36" s="5"/>
      <c r="G36" s="4"/>
      <c r="H36" s="4" t="s">
        <v>2</v>
      </c>
      <c r="I36" s="5" t="s">
        <v>1</v>
      </c>
      <c r="J36" s="5"/>
      <c r="K36" s="5"/>
      <c r="N36" s="4"/>
      <c r="O36" s="4" t="s">
        <v>2</v>
      </c>
      <c r="P36" s="5" t="s">
        <v>1</v>
      </c>
      <c r="Q36" s="5"/>
      <c r="R36" s="5"/>
    </row>
    <row r="37" spans="1:18" x14ac:dyDescent="0.25">
      <c r="A37" t="s">
        <v>3</v>
      </c>
      <c r="B37">
        <v>1</v>
      </c>
      <c r="C37" s="6">
        <v>0.29299999999999998</v>
      </c>
      <c r="D37" s="6"/>
      <c r="E37" s="6"/>
      <c r="G37" t="s">
        <v>3</v>
      </c>
      <c r="H37">
        <v>1</v>
      </c>
      <c r="I37" s="6">
        <v>0.63</v>
      </c>
      <c r="J37" s="6"/>
      <c r="K37" s="6"/>
      <c r="N37" t="s">
        <v>3</v>
      </c>
      <c r="O37">
        <v>1</v>
      </c>
      <c r="P37" s="6">
        <v>0.54100000000000004</v>
      </c>
      <c r="Q37" s="6"/>
      <c r="R37" s="6"/>
    </row>
    <row r="38" spans="1:18" x14ac:dyDescent="0.25">
      <c r="B38">
        <v>2</v>
      </c>
      <c r="C38" s="6">
        <v>0.33900000000000002</v>
      </c>
      <c r="D38" s="6"/>
      <c r="E38" s="6"/>
      <c r="H38">
        <v>2</v>
      </c>
      <c r="I38" s="6">
        <v>0.48499999999999999</v>
      </c>
      <c r="J38" s="6"/>
      <c r="K38" s="6"/>
      <c r="O38">
        <v>2</v>
      </c>
      <c r="P38" s="6">
        <v>0.58199999999999996</v>
      </c>
      <c r="Q38" s="6"/>
      <c r="R38" s="6"/>
    </row>
    <row r="39" spans="1:18" x14ac:dyDescent="0.25">
      <c r="C39" s="6"/>
      <c r="D39" s="6"/>
      <c r="E39" s="6"/>
      <c r="I39" s="6"/>
      <c r="J39" s="6"/>
      <c r="K39" s="6"/>
      <c r="P39" s="6"/>
      <c r="Q39" s="6"/>
      <c r="R39" s="6"/>
    </row>
    <row r="40" spans="1:18" x14ac:dyDescent="0.25">
      <c r="B40" t="s">
        <v>4</v>
      </c>
      <c r="C40" s="7">
        <f>AVERAGE(C37:C39)</f>
        <v>0.316</v>
      </c>
      <c r="D40" s="7"/>
      <c r="E40" s="7"/>
      <c r="H40" t="s">
        <v>4</v>
      </c>
      <c r="I40" s="7">
        <f>AVERAGE(I37:I39)</f>
        <v>0.5575</v>
      </c>
      <c r="J40" s="7"/>
      <c r="K40" s="7"/>
      <c r="O40" t="s">
        <v>4</v>
      </c>
      <c r="P40" s="7">
        <f>AVERAGE(P37:P39)</f>
        <v>0.5615</v>
      </c>
      <c r="Q40" s="7"/>
      <c r="R40" s="7"/>
    </row>
    <row r="41" spans="1:18" x14ac:dyDescent="0.25">
      <c r="A41" t="s">
        <v>5</v>
      </c>
      <c r="C41" s="9">
        <f>C40/C43</f>
        <v>2.1793103448275862E-2</v>
      </c>
      <c r="D41" s="9"/>
      <c r="E41" s="9"/>
      <c r="G41" t="s">
        <v>5</v>
      </c>
      <c r="I41" s="9">
        <f>I40/I43</f>
        <v>1.252808988764045E-2</v>
      </c>
      <c r="J41" s="9"/>
      <c r="K41" s="9"/>
      <c r="N41" t="s">
        <v>5</v>
      </c>
      <c r="P41" s="9">
        <f>P40/P43</f>
        <v>1.3864197530864198E-2</v>
      </c>
      <c r="Q41" s="9"/>
      <c r="R41" s="9"/>
    </row>
    <row r="42" spans="1:18" x14ac:dyDescent="0.25">
      <c r="A42" s="3" t="s">
        <v>6</v>
      </c>
      <c r="B42" s="2"/>
      <c r="C42" s="10">
        <f>C41*100</f>
        <v>2.1793103448275861</v>
      </c>
      <c r="D42" s="10"/>
      <c r="E42" s="10"/>
      <c r="G42" s="3" t="s">
        <v>6</v>
      </c>
      <c r="H42" s="2"/>
      <c r="I42" s="10">
        <f>I41*100</f>
        <v>1.252808988764045</v>
      </c>
      <c r="J42" s="10"/>
      <c r="K42" s="10"/>
      <c r="N42" s="3" t="s">
        <v>6</v>
      </c>
      <c r="O42" s="2"/>
      <c r="P42" s="10">
        <f>P41*100</f>
        <v>1.3864197530864197</v>
      </c>
      <c r="Q42" s="10"/>
      <c r="R42" s="10"/>
    </row>
    <row r="43" spans="1:18" x14ac:dyDescent="0.25">
      <c r="A43" t="s">
        <v>8</v>
      </c>
      <c r="C43" s="8">
        <v>14.5</v>
      </c>
      <c r="D43" s="8"/>
      <c r="E43" s="8"/>
      <c r="G43" t="s">
        <v>8</v>
      </c>
      <c r="I43" s="8">
        <v>44.5</v>
      </c>
      <c r="J43" s="8"/>
      <c r="K43" s="8"/>
      <c r="N43" t="s">
        <v>8</v>
      </c>
      <c r="P43" s="8">
        <v>40.5</v>
      </c>
      <c r="Q43" s="8"/>
      <c r="R43" s="8"/>
    </row>
    <row r="45" spans="1:18" ht="18.75" x14ac:dyDescent="0.3">
      <c r="A45" s="12"/>
      <c r="B45" s="13" t="s">
        <v>13</v>
      </c>
      <c r="C45" s="12"/>
      <c r="G45" s="12"/>
      <c r="H45" s="13" t="s">
        <v>13</v>
      </c>
      <c r="I45" s="12"/>
      <c r="N45" s="12"/>
      <c r="O45" s="13" t="s">
        <v>13</v>
      </c>
      <c r="P45" s="12"/>
    </row>
    <row r="46" spans="1:18" x14ac:dyDescent="0.25">
      <c r="A46" s="4"/>
      <c r="B46" s="4" t="s">
        <v>2</v>
      </c>
      <c r="C46" s="5" t="s">
        <v>1</v>
      </c>
      <c r="D46" s="5"/>
      <c r="E46" s="5"/>
      <c r="G46" s="4"/>
      <c r="H46" s="4" t="s">
        <v>2</v>
      </c>
      <c r="I46" s="5" t="s">
        <v>1</v>
      </c>
      <c r="J46" s="5"/>
      <c r="K46" s="5"/>
      <c r="N46" s="4"/>
      <c r="O46" s="4" t="s">
        <v>2</v>
      </c>
      <c r="P46" s="5" t="s">
        <v>1</v>
      </c>
      <c r="Q46" s="5"/>
      <c r="R46" s="5"/>
    </row>
    <row r="47" spans="1:18" x14ac:dyDescent="0.25">
      <c r="A47" t="s">
        <v>3</v>
      </c>
      <c r="B47">
        <v>1</v>
      </c>
      <c r="C47" s="6">
        <v>0.32100000000000001</v>
      </c>
      <c r="D47" s="6"/>
      <c r="E47" s="6"/>
      <c r="G47" t="s">
        <v>3</v>
      </c>
      <c r="H47">
        <v>1</v>
      </c>
      <c r="I47" s="6">
        <v>0.51400000000000001</v>
      </c>
      <c r="J47" s="6"/>
      <c r="K47" s="6"/>
      <c r="N47" t="s">
        <v>3</v>
      </c>
      <c r="O47">
        <v>1</v>
      </c>
      <c r="P47" s="6">
        <v>0.60099999999999998</v>
      </c>
      <c r="Q47" s="6"/>
      <c r="R47" s="6"/>
    </row>
    <row r="48" spans="1:18" x14ac:dyDescent="0.25">
      <c r="B48">
        <v>2</v>
      </c>
      <c r="C48" s="6">
        <v>0.30199999999999999</v>
      </c>
      <c r="D48" s="6"/>
      <c r="E48" s="6"/>
      <c r="H48">
        <v>2</v>
      </c>
      <c r="I48" s="6">
        <v>0.61599999999999999</v>
      </c>
      <c r="J48" s="6"/>
      <c r="K48" s="6"/>
      <c r="O48">
        <v>2</v>
      </c>
      <c r="P48" s="6">
        <v>0.73199999999999998</v>
      </c>
      <c r="Q48" s="6"/>
      <c r="R48" s="6"/>
    </row>
    <row r="49" spans="1:18" x14ac:dyDescent="0.25">
      <c r="C49" s="6"/>
      <c r="D49" s="6"/>
      <c r="E49" s="6"/>
      <c r="I49" s="6"/>
      <c r="J49" s="6"/>
      <c r="K49" s="6"/>
      <c r="P49" s="6"/>
      <c r="Q49" s="6"/>
      <c r="R49" s="6"/>
    </row>
    <row r="50" spans="1:18" x14ac:dyDescent="0.25">
      <c r="B50" t="s">
        <v>4</v>
      </c>
      <c r="C50" s="7">
        <f>AVERAGE(C47:C49)</f>
        <v>0.3115</v>
      </c>
      <c r="D50" s="7"/>
      <c r="E50" s="7"/>
      <c r="H50" t="s">
        <v>4</v>
      </c>
      <c r="I50" s="7">
        <f>AVERAGE(I47:I49)</f>
        <v>0.56499999999999995</v>
      </c>
      <c r="J50" s="7"/>
      <c r="K50" s="7"/>
      <c r="O50" t="s">
        <v>4</v>
      </c>
      <c r="P50" s="7">
        <f>AVERAGE(P47:P49)</f>
        <v>0.66649999999999998</v>
      </c>
      <c r="Q50" s="7"/>
      <c r="R50" s="7"/>
    </row>
    <row r="51" spans="1:18" x14ac:dyDescent="0.25">
      <c r="A51" t="s">
        <v>5</v>
      </c>
      <c r="C51" s="9">
        <f>C50/C53</f>
        <v>3.0242718446601941E-2</v>
      </c>
      <c r="D51" s="9"/>
      <c r="E51" s="9"/>
      <c r="G51" t="s">
        <v>5</v>
      </c>
      <c r="I51" s="9">
        <f>I50/I53</f>
        <v>2.5111111111111108E-2</v>
      </c>
      <c r="J51" s="9"/>
      <c r="K51" s="9"/>
      <c r="N51" t="s">
        <v>5</v>
      </c>
      <c r="P51" s="9">
        <f>P50/P53</f>
        <v>3.0295454545454546E-2</v>
      </c>
      <c r="Q51" s="9"/>
      <c r="R51" s="9"/>
    </row>
    <row r="52" spans="1:18" x14ac:dyDescent="0.25">
      <c r="A52" s="3" t="s">
        <v>6</v>
      </c>
      <c r="B52" s="2"/>
      <c r="C52" s="10">
        <f>C51*100</f>
        <v>3.0242718446601939</v>
      </c>
      <c r="D52" s="10"/>
      <c r="E52" s="10"/>
      <c r="G52" s="3" t="s">
        <v>6</v>
      </c>
      <c r="H52" s="2"/>
      <c r="I52" s="10">
        <f>I51*100</f>
        <v>2.5111111111111106</v>
      </c>
      <c r="J52" s="10"/>
      <c r="K52" s="10"/>
      <c r="N52" s="3" t="s">
        <v>6</v>
      </c>
      <c r="O52" s="2"/>
      <c r="P52" s="10">
        <f>P51*100</f>
        <v>3.0295454545454548</v>
      </c>
      <c r="Q52" s="10"/>
      <c r="R52" s="10"/>
    </row>
    <row r="53" spans="1:18" x14ac:dyDescent="0.25">
      <c r="A53" t="s">
        <v>8</v>
      </c>
      <c r="C53" s="8">
        <v>10.3</v>
      </c>
      <c r="D53" s="8"/>
      <c r="E53" s="8"/>
      <c r="G53" t="s">
        <v>8</v>
      </c>
      <c r="I53" s="8">
        <v>22.5</v>
      </c>
      <c r="J53" s="8"/>
      <c r="K53" s="8"/>
      <c r="N53" t="s">
        <v>8</v>
      </c>
      <c r="P53" s="8">
        <v>22</v>
      </c>
      <c r="Q53" s="8"/>
      <c r="R53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days 6 and 9, 3 replicates</vt:lpstr>
      <vt:lpstr>gDNA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Silver, Brian (NIH/NIEHS) [F]</cp:lastModifiedBy>
  <cp:lastPrinted>2022-04-18T14:50:10Z</cp:lastPrinted>
  <dcterms:created xsi:type="dcterms:W3CDTF">2018-03-26T17:22:51Z</dcterms:created>
  <dcterms:modified xsi:type="dcterms:W3CDTF">2022-11-08T18:58:56Z</dcterms:modified>
</cp:coreProperties>
</file>